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V:\0. ASUNTOS VARIOS OFICINA CIG-2024\0. PUBLICAR WEB 2024\"/>
    </mc:Choice>
  </mc:AlternateContent>
  <xr:revisionPtr revIDLastSave="0" documentId="13_ncr:1_{443962A9-95AC-4273-B11D-37855E7AF7D4}" xr6:coauthVersionLast="47" xr6:coauthVersionMax="47" xr10:uidLastSave="{00000000-0000-0000-0000-000000000000}"/>
  <bookViews>
    <workbookView xWindow="-120" yWindow="-120" windowWidth="24240" windowHeight="13140" activeTab="7" xr2:uid="{00000000-000D-0000-FFFF-FFFF00000000}"/>
  </bookViews>
  <sheets>
    <sheet name="ODS" sheetId="4" r:id="rId1"/>
    <sheet name="políticas" sheetId="3" r:id="rId2"/>
    <sheet name="Obj inst" sheetId="5" r:id="rId3"/>
    <sheet name="Est PGR" sheetId="6" r:id="rId4"/>
    <sheet name="indicadores" sheetId="1" r:id="rId5"/>
    <sheet name="rubro" sheetId="8" r:id="rId6"/>
    <sheet name="Responsables" sheetId="7" r:id="rId7"/>
    <sheet name="1. PLAN AUDITORIA" sheetId="2" r:id="rId8"/>
    <sheet name="Hoja1" sheetId="9" r:id="rId9"/>
  </sheets>
  <definedNames>
    <definedName name="_xlnm.Print_Titles" localSheetId="7">'1. PLAN AUDITORIA'!$1:$7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2" l="1"/>
  <c r="K39" i="2" l="1"/>
  <c r="C28" i="9" l="1"/>
  <c r="N19" i="2"/>
  <c r="N18" i="2"/>
  <c r="U39" i="2"/>
  <c r="S39" i="2"/>
  <c r="Q39" i="2"/>
  <c r="O39" i="2"/>
  <c r="M13" i="2"/>
  <c r="M16" i="2"/>
  <c r="M17" i="2"/>
  <c r="M19" i="2"/>
  <c r="M20" i="2"/>
  <c r="M21" i="2"/>
  <c r="M22" i="2"/>
  <c r="M23" i="2"/>
  <c r="M24" i="2"/>
  <c r="M27" i="2"/>
  <c r="M28" i="2"/>
  <c r="M29" i="2"/>
  <c r="M30" i="2"/>
  <c r="M31" i="2"/>
  <c r="M32" i="2"/>
  <c r="M33" i="2"/>
  <c r="M34" i="2"/>
  <c r="M35" i="2"/>
  <c r="M36" i="2"/>
  <c r="M37" i="2"/>
  <c r="T14" i="2"/>
  <c r="R14" i="2"/>
  <c r="P14" i="2"/>
  <c r="N14" i="2"/>
  <c r="N12" i="2"/>
  <c r="T34" i="2"/>
  <c r="R34" i="2"/>
  <c r="P34" i="2"/>
  <c r="N34" i="2"/>
  <c r="L14" i="2" l="1"/>
  <c r="M39" i="2"/>
  <c r="I34" i="2"/>
  <c r="H39" i="2"/>
  <c r="T28" i="2" l="1"/>
  <c r="T21" i="2"/>
  <c r="R24" i="2" l="1"/>
  <c r="H46" i="2"/>
  <c r="P31" i="2" l="1"/>
  <c r="P32" i="2"/>
  <c r="P33" i="2"/>
  <c r="P35" i="2"/>
  <c r="P36" i="2"/>
  <c r="P37" i="2"/>
  <c r="P38" i="2"/>
  <c r="N27" i="2"/>
  <c r="N28" i="2"/>
  <c r="N29" i="2"/>
  <c r="N30" i="2"/>
  <c r="N31" i="2"/>
  <c r="N32" i="2"/>
  <c r="N33" i="2"/>
  <c r="N35" i="2"/>
  <c r="N36" i="2"/>
  <c r="N37" i="2"/>
  <c r="N38" i="2"/>
  <c r="P27" i="2"/>
  <c r="P28" i="2"/>
  <c r="P25" i="2"/>
  <c r="N25" i="2"/>
  <c r="N23" i="2"/>
  <c r="P23" i="2"/>
  <c r="R28" i="2"/>
  <c r="R29" i="2"/>
  <c r="R30" i="2"/>
  <c r="R31" i="2"/>
  <c r="R32" i="2"/>
  <c r="R33" i="2"/>
  <c r="R35" i="2"/>
  <c r="T31" i="2"/>
  <c r="T32" i="2"/>
  <c r="T33" i="2"/>
  <c r="T35" i="2"/>
  <c r="T36" i="2"/>
  <c r="T23" i="2"/>
  <c r="T19" i="2"/>
  <c r="P19" i="2"/>
  <c r="P20" i="2"/>
  <c r="P21" i="2"/>
  <c r="P22" i="2"/>
  <c r="N20" i="2"/>
  <c r="N21" i="2"/>
  <c r="N22" i="2"/>
  <c r="L22" i="2" s="1"/>
  <c r="P13" i="2"/>
  <c r="N13" i="2"/>
  <c r="R27" i="2"/>
  <c r="R36" i="2"/>
  <c r="R37" i="2"/>
  <c r="R38" i="2"/>
  <c r="N26" i="2"/>
  <c r="R26" i="2"/>
  <c r="T18" i="2"/>
  <c r="T20" i="2"/>
  <c r="T22" i="2"/>
  <c r="T24" i="2"/>
  <c r="T25" i="2"/>
  <c r="T26" i="2"/>
  <c r="T27" i="2"/>
  <c r="T29" i="2"/>
  <c r="T30" i="2"/>
  <c r="T37" i="2"/>
  <c r="T38" i="2"/>
  <c r="R25" i="2"/>
  <c r="P24" i="2"/>
  <c r="P26" i="2"/>
  <c r="P29" i="2"/>
  <c r="P30" i="2"/>
  <c r="N24" i="2"/>
  <c r="R23" i="2"/>
  <c r="R22" i="2"/>
  <c r="R21" i="2"/>
  <c r="R20" i="2"/>
  <c r="R19" i="2"/>
  <c r="R18" i="2"/>
  <c r="P18" i="2"/>
  <c r="T17" i="2"/>
  <c r="R17" i="2"/>
  <c r="P17" i="2"/>
  <c r="N17" i="2"/>
  <c r="L17" i="2" s="1"/>
  <c r="T16" i="2"/>
  <c r="R16" i="2"/>
  <c r="P16" i="2"/>
  <c r="N16" i="2"/>
  <c r="L16" i="2" s="1"/>
  <c r="T15" i="2"/>
  <c r="R15" i="2"/>
  <c r="P15" i="2"/>
  <c r="N15" i="2"/>
  <c r="T13" i="2"/>
  <c r="R13" i="2"/>
  <c r="T12" i="2"/>
  <c r="R12" i="2"/>
  <c r="P12" i="2"/>
  <c r="H41" i="2" l="1"/>
  <c r="H43" i="2" s="1"/>
  <c r="H45" i="2" s="1"/>
  <c r="H47" i="2" s="1"/>
  <c r="L18" i="2"/>
  <c r="L26" i="2"/>
  <c r="I26" i="2" s="1"/>
  <c r="L31" i="2"/>
  <c r="I31" i="2" s="1"/>
  <c r="L30" i="2"/>
  <c r="I30" i="2" s="1"/>
  <c r="L29" i="2"/>
  <c r="I29" i="2" s="1"/>
  <c r="L36" i="2"/>
  <c r="I36" i="2" s="1"/>
  <c r="L19" i="2"/>
  <c r="I19" i="2" s="1"/>
  <c r="L23" i="2"/>
  <c r="L35" i="2"/>
  <c r="I35" i="2" s="1"/>
  <c r="L32" i="2"/>
  <c r="L38" i="2"/>
  <c r="I38" i="2" s="1"/>
  <c r="L21" i="2"/>
  <c r="I21" i="2" s="1"/>
  <c r="L37" i="2"/>
  <c r="I37" i="2" s="1"/>
  <c r="L28" i="2"/>
  <c r="I28" i="2" s="1"/>
  <c r="L27" i="2"/>
  <c r="L15" i="2"/>
  <c r="I15" i="2" s="1"/>
  <c r="L13" i="2"/>
  <c r="I13" i="2" s="1"/>
  <c r="L24" i="2"/>
  <c r="L25" i="2"/>
  <c r="I25" i="2" s="1"/>
  <c r="L33" i="2"/>
  <c r="I33" i="2"/>
  <c r="I32" i="2"/>
  <c r="L12" i="2"/>
  <c r="I12" i="2" s="1"/>
  <c r="I27" i="2"/>
  <c r="I24" i="2"/>
  <c r="I22" i="2"/>
  <c r="I18" i="2"/>
  <c r="I14" i="2"/>
  <c r="I20" i="2"/>
  <c r="I16" i="2"/>
  <c r="I17" i="2"/>
  <c r="I23" i="2"/>
  <c r="I3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planeacion</author>
  </authors>
  <commentList>
    <comment ref="H9" authorId="0" shapeId="0" xr:uid="{00000000-0006-0000-0700-000001000000}">
      <text>
        <r>
          <rPr>
            <b/>
            <sz val="8"/>
            <color indexed="81"/>
            <rFont val="Tahoma"/>
            <family val="2"/>
          </rPr>
          <t>planeación:</t>
        </r>
        <r>
          <rPr>
            <sz val="8"/>
            <color indexed="81"/>
            <rFont val="Tahoma"/>
            <family val="2"/>
          </rPr>
          <t xml:space="preserve">
SUMATORIA DEBE DAR 100% PARA CADA UNIDAD </t>
        </r>
      </text>
    </comment>
  </commentList>
</comments>
</file>

<file path=xl/sharedStrings.xml><?xml version="1.0" encoding="utf-8"?>
<sst xmlns="http://schemas.openxmlformats.org/spreadsheetml/2006/main" count="541" uniqueCount="431">
  <si>
    <t>CS 1.1</t>
  </si>
  <si>
    <t>CS 1.2</t>
  </si>
  <si>
    <t>CS 2.1</t>
  </si>
  <si>
    <t>CS 3.1</t>
  </si>
  <si>
    <t>CS 3.2</t>
  </si>
  <si>
    <t>EP 1.1</t>
  </si>
  <si>
    <t>EP 1.2</t>
  </si>
  <si>
    <t>EP 2.1</t>
  </si>
  <si>
    <t>EP 2.2</t>
  </si>
  <si>
    <t>EP 3.1</t>
  </si>
  <si>
    <t>EP 3.2</t>
  </si>
  <si>
    <t>EO 1.1</t>
  </si>
  <si>
    <t>EO 1.2</t>
  </si>
  <si>
    <t>EO 1.3</t>
  </si>
  <si>
    <t>EO 1.4</t>
  </si>
  <si>
    <t>EO 1.5</t>
  </si>
  <si>
    <t>EO 2.1</t>
  </si>
  <si>
    <t>EO 2.2</t>
  </si>
  <si>
    <t>EO 3.1</t>
  </si>
  <si>
    <t>EO 3.2</t>
  </si>
  <si>
    <t>GE 1.1</t>
  </si>
  <si>
    <t>GE 2.1</t>
  </si>
  <si>
    <t>GE 2.2</t>
  </si>
  <si>
    <t>GE 3.1</t>
  </si>
  <si>
    <t>SF 1.1</t>
  </si>
  <si>
    <t>SF 1.2</t>
  </si>
  <si>
    <t>SF 1.3</t>
  </si>
  <si>
    <t>SF 1.4</t>
  </si>
  <si>
    <t>SF 1.5</t>
  </si>
  <si>
    <t>SF 2.1</t>
  </si>
  <si>
    <t>SF 2.2</t>
  </si>
  <si>
    <t>SF 2.3</t>
  </si>
  <si>
    <t>SF 3.1</t>
  </si>
  <si>
    <t>SF 3.2</t>
  </si>
  <si>
    <t>SF 3.3</t>
  </si>
  <si>
    <t>GYT 1.1</t>
  </si>
  <si>
    <t>GYT 1.2</t>
  </si>
  <si>
    <t>GYT 2.1</t>
  </si>
  <si>
    <t>GYT 3.1</t>
  </si>
  <si>
    <t>GYT 4.1</t>
  </si>
  <si>
    <t>SA 1.1</t>
  </si>
  <si>
    <t>SA 1.2</t>
  </si>
  <si>
    <t>SA 1.3</t>
  </si>
  <si>
    <t>SA 1.4</t>
  </si>
  <si>
    <t>SA 2.1</t>
  </si>
  <si>
    <t>SA 2.2</t>
  </si>
  <si>
    <t>SA 2.3</t>
  </si>
  <si>
    <t>GT 1.1</t>
  </si>
  <si>
    <t>GT 1.3</t>
  </si>
  <si>
    <t>GT 1.4</t>
  </si>
  <si>
    <t>GT 1.5</t>
  </si>
  <si>
    <t>GT 1.6</t>
  </si>
  <si>
    <t>GT 2.1</t>
  </si>
  <si>
    <t>GT 2.2</t>
  </si>
  <si>
    <t>IRCAp</t>
  </si>
  <si>
    <t>IRABApp</t>
  </si>
  <si>
    <t>Índice de inversiones acumuladas de Acueducto - IIAAC</t>
  </si>
  <si>
    <t>Índice de ejecución anual de inversiones de Acueducto - IEAIAC</t>
  </si>
  <si>
    <t>Índice de ejecución anual de inversiones de alcantarillado - IEAIAL</t>
  </si>
  <si>
    <t>Agua controlada en puntos de uso y consumo - ACPUC</t>
  </si>
  <si>
    <t>Índice de micromedición efectiva - IMI</t>
  </si>
  <si>
    <t>Catastro de medidores - CM</t>
  </si>
  <si>
    <t>Índice de macromedición efectiva - IMA</t>
  </si>
  <si>
    <t>Modelo hidráulico - MH</t>
  </si>
  <si>
    <t>Fallas en la red de transporte y distribución de Acueudcto - PAC</t>
  </si>
  <si>
    <t>Fallas en la red de alcantarillado - FAL</t>
  </si>
  <si>
    <t xml:space="preserve">Consumo energético del sistema de tratamiento de agua potable -CEAC </t>
  </si>
  <si>
    <t>Consumo energético del sistema de tratamiento de aguas residuales de alcantarillado - CEAL</t>
  </si>
  <si>
    <t>Productividad del personal operativo de acueducto - POAC</t>
  </si>
  <si>
    <t>Productividad del personal operativo de alcantarillado - POALC</t>
  </si>
  <si>
    <t>Relación de costos y gastos administrativos por gestión social - GS</t>
  </si>
  <si>
    <t>Liquidez - L</t>
  </si>
  <si>
    <t>Eficiencia en el Recaudo - ER</t>
  </si>
  <si>
    <t>Cubrimiento de costos y gastos - CG</t>
  </si>
  <si>
    <t>Relación de endeudamiento - RDP</t>
  </si>
  <si>
    <t>Rotación de cartera de servicios públicos en dias de pago - RC</t>
  </si>
  <si>
    <t>EBITDA</t>
  </si>
  <si>
    <t>Flujos comprometidos - FC</t>
  </si>
  <si>
    <t>Endeudamiento - E</t>
  </si>
  <si>
    <t>Liquidez ajustada - LA</t>
  </si>
  <si>
    <t>índice financiero asociado a la eficiencia operativa - IEO</t>
  </si>
  <si>
    <t>Relación deuda a inversiones - RDI</t>
  </si>
  <si>
    <t>ïndice de de rotación de personal directivo - IRDP</t>
  </si>
  <si>
    <t>Carga administrativa - ICA</t>
  </si>
  <si>
    <t>Valor económico agregado - EVA</t>
  </si>
  <si>
    <t>Cumplimiento del PGR - CPGR</t>
  </si>
  <si>
    <t>Cumplimiento del PUEAA - CPUEAA</t>
  </si>
  <si>
    <t>Índice de pérdidas de agua en la aducción - IPAA</t>
  </si>
  <si>
    <t>Utilización del recurso agua - UA</t>
  </si>
  <si>
    <t>Reporte de afectación hídrica asociada a fenómenos climáticos - RAHC</t>
  </si>
  <si>
    <t>Gestión de lodos resultantes acueducto - GLRAC</t>
  </si>
  <si>
    <t>Aprobación del PSMV- AproPSMV</t>
  </si>
  <si>
    <t>Cumplimiento del PAMV - CPSMV</t>
  </si>
  <si>
    <t>Gestión de lodos resultantes alcantarillado - GLRAL</t>
  </si>
  <si>
    <t>Aplicación de costos de referencia aprobados de acuedcuto - ACU</t>
  </si>
  <si>
    <t>Cumplimiento de metas de continuidad Acueducto - CMCON</t>
  </si>
  <si>
    <t>Cumplimiento metas de reducción de rérdidas - CMPER</t>
  </si>
  <si>
    <t>Cumplimiento medición del agua captada - CMCAP</t>
  </si>
  <si>
    <t>Cumplimiento de metas de micromedición</t>
  </si>
  <si>
    <t>Aplicación de costos de referencia aprobados de alcantarillado- AL</t>
  </si>
  <si>
    <t>Cumplimiento de metas de cobertura Alcantarillado - CMCOBAL</t>
  </si>
  <si>
    <t>POLÍTICA MIPG</t>
  </si>
  <si>
    <t>PONDERACIÓN</t>
  </si>
  <si>
    <t>RESULTADO PONDERACION</t>
  </si>
  <si>
    <t>META PROGRAMADA</t>
  </si>
  <si>
    <t>CUMPLIMIENTO</t>
  </si>
  <si>
    <t>CRONOGRAMA DE EJECUCIÓN</t>
  </si>
  <si>
    <t>COSTOS</t>
  </si>
  <si>
    <t>INDICADOR</t>
  </si>
  <si>
    <t>RESPONSABLE</t>
  </si>
  <si>
    <t>OBSERVACIONES</t>
  </si>
  <si>
    <t>I TRIM</t>
  </si>
  <si>
    <t>II TRIM</t>
  </si>
  <si>
    <t>III TRIM</t>
  </si>
  <si>
    <t>IV TRIM</t>
  </si>
  <si>
    <t>VALOR</t>
  </si>
  <si>
    <t>%</t>
  </si>
  <si>
    <t>UNIDAD</t>
  </si>
  <si>
    <t>OBJETIVO INSTITUCIONAL</t>
  </si>
  <si>
    <t xml:space="preserve">ESTRATEGIA PGR </t>
  </si>
  <si>
    <t>OBJETIVO DESARROLLO SOSTENIBLE</t>
  </si>
  <si>
    <t xml:space="preserve">No. </t>
  </si>
  <si>
    <t>Objetivo</t>
  </si>
  <si>
    <t>Poner fin al hambre, lograr la seguridad alimentaria y la mejora de la nutrición y promover la agricultura sostenible</t>
  </si>
  <si>
    <t>Garantizar una vida sana y promover el bienestar para todos en todas las edades</t>
  </si>
  <si>
    <t>Garantizar una educación inclusiva, equitativa y de calidad y promover oportunidades de aprendizaje durante toda la vida para todos.</t>
  </si>
  <si>
    <t>Lograr la igualdad entre los géneros y empoderar a todas las mujeres y las niñas.</t>
  </si>
  <si>
    <t>Garantizar el acceso a una energía asequible, segura, sostenible y moderna para todos.</t>
  </si>
  <si>
    <t>Promover el crecimiento económico sostenido, inclusivo y sostenible, el empleo pleno y productivo y el trabajo decente para todos.</t>
  </si>
  <si>
    <t>Construir infraestructuras resilientes, promover la industrialización inclusiva y sostenible y fomentar la innovación</t>
  </si>
  <si>
    <t>Reducir la desigualdad en y entre los países.</t>
  </si>
  <si>
    <t>Lograr que las ciudades y los asentamientos humanos sean inclusivos, seguros, resilientes y sostenibles.</t>
  </si>
  <si>
    <t>Garantizar modalidades de consumo y producción sostenibles.</t>
  </si>
  <si>
    <t>Adoptar medidas urgentes para combatir el cambio climático y sus efectos</t>
  </si>
  <si>
    <t>Conservar y utilizar en forma sostenible los océanos, los mares y los recursos marinos para el desarrollo sostenible.</t>
  </si>
  <si>
    <t>Proteger, restablecer y promover el uso sostenible de los ecosistemas terrestres, gestionar los bosques de forma sostenible, luchar contra la desertificación, detener e invertir la degradación de las tierras y poner freno a la pérdida de la diversidad biológica</t>
  </si>
  <si>
    <t>Promover sociedades pacíficas e inclusivas para el desarrollo sostenible, proporcionar acceso a la justicia para todos y construir instituciones eficaces, responsables e inclusivas en todos los niveles.</t>
  </si>
  <si>
    <t>Fortalecer los medios de implementación y revitalizar la asociación mundial para el desarrollo sostenible.</t>
  </si>
  <si>
    <t>Garantizar la disponibilidad de agua y su gestión sostenible y el saneamiento para todos</t>
  </si>
  <si>
    <t xml:space="preserve">Erradicación de la pobreza </t>
  </si>
  <si>
    <t>Política</t>
  </si>
  <si>
    <t>Planeación Institucional</t>
  </si>
  <si>
    <t>Gestión presupuestal y eficiencia del gasto público</t>
  </si>
  <si>
    <t>Compras y Contratación Pública</t>
  </si>
  <si>
    <t>Resolución No.</t>
  </si>
  <si>
    <t>Integridad</t>
  </si>
  <si>
    <t>Transparencia, acceso a la información pública y lucha contra la corrupción</t>
  </si>
  <si>
    <t>Lider</t>
  </si>
  <si>
    <t>Fortalecimiento organizacional y simplificación de procesos</t>
  </si>
  <si>
    <t>Servicio al ciudadano</t>
  </si>
  <si>
    <t>Participación ciudadana en la gestión pública</t>
  </si>
  <si>
    <t>Racionalización de trámites Gobierno digital</t>
  </si>
  <si>
    <t>Defensa jurídica</t>
  </si>
  <si>
    <t>Seguridad digital</t>
  </si>
  <si>
    <t>Gestión del conocimiento y la innovación</t>
  </si>
  <si>
    <t>Gestión documental</t>
  </si>
  <si>
    <t>Seguimiento y evaluación del desempeño institucional</t>
  </si>
  <si>
    <t>Control interno</t>
  </si>
  <si>
    <t xml:space="preserve"> Gestión Estratégica del Talento Humano </t>
  </si>
  <si>
    <t>FUENTE (rubro)</t>
  </si>
  <si>
    <t>Código indicador</t>
  </si>
  <si>
    <t>Meta 2023</t>
  </si>
  <si>
    <t>Meta 2024</t>
  </si>
  <si>
    <t>Índice de atención de PQR acueducto - IPQRAC</t>
  </si>
  <si>
    <t>Índice de atención de PQR alcantarillado - IPQRAL</t>
  </si>
  <si>
    <t>Índice de inversiones acumuladas de alcantarillado - IIAALC</t>
  </si>
  <si>
    <t>Und. Planeación</t>
  </si>
  <si>
    <t>Dep. Financiero</t>
  </si>
  <si>
    <t>Of. Jurídica</t>
  </si>
  <si>
    <t>Of. Talento Humano</t>
  </si>
  <si>
    <t>Of. PQR</t>
  </si>
  <si>
    <t>Of. Responsabilidad Social</t>
  </si>
  <si>
    <t>Of. Sistemas</t>
  </si>
  <si>
    <t>Of. Archivo y Procesos</t>
  </si>
  <si>
    <t>Of. Control Interno de gestión</t>
  </si>
  <si>
    <t>Objetivo institucional</t>
  </si>
  <si>
    <t>Reducción de pérdidas</t>
  </si>
  <si>
    <t>Estandarizar procesos</t>
  </si>
  <si>
    <t>Ampliación de cobertura para integrar todo Yopal</t>
  </si>
  <si>
    <t>Estratégia PGR</t>
  </si>
  <si>
    <t>Responsable</t>
  </si>
  <si>
    <t>Gerente</t>
  </si>
  <si>
    <t>Asesor Jurídico</t>
  </si>
  <si>
    <t>Secretario General</t>
  </si>
  <si>
    <t>Jefe Departamento Financiero</t>
  </si>
  <si>
    <t>Profesional Tesorería</t>
  </si>
  <si>
    <t>Contador</t>
  </si>
  <si>
    <t>Almacenista</t>
  </si>
  <si>
    <t>Profesional Sistemas</t>
  </si>
  <si>
    <t>Profesional Archivo y Correspondencia</t>
  </si>
  <si>
    <t>Profesional SI</t>
  </si>
  <si>
    <t>Subgerente Asuntos Corporativos</t>
  </si>
  <si>
    <t>Profesional PQR</t>
  </si>
  <si>
    <t>Tecnólogo Cartera</t>
  </si>
  <si>
    <t>Tecnólogo Facturación</t>
  </si>
  <si>
    <t>Tecnólogo Micromedidores</t>
  </si>
  <si>
    <t>Subgerente Servicios Públicos</t>
  </si>
  <si>
    <t>Director operativo de Acueducto y Alcantarillado</t>
  </si>
  <si>
    <t>Profesional Alcantarillado - PTAR</t>
  </si>
  <si>
    <t>Director Aseo</t>
  </si>
  <si>
    <t>Tecnólogo Operaciones</t>
  </si>
  <si>
    <t>Profesional SI - Riesgos</t>
  </si>
  <si>
    <t>Jefe Departamento Administrativo</t>
  </si>
  <si>
    <t>Profesional Planeación</t>
  </si>
  <si>
    <t>Tecnólogo Tarifas</t>
  </si>
  <si>
    <t>Líder Proyectos</t>
  </si>
  <si>
    <t>Líder Presupuesto</t>
  </si>
  <si>
    <t>Líder TIC y Seguridad</t>
  </si>
  <si>
    <t>Líder Talento Humano</t>
  </si>
  <si>
    <t>Líder Nuevos Negocios</t>
  </si>
  <si>
    <t>Líder Gobierno Corporativo y RSE</t>
  </si>
  <si>
    <t>Líder Fidelización y Nuevas Cuentas</t>
  </si>
  <si>
    <t>Líder Potabilización y suministro de Agua</t>
  </si>
  <si>
    <t>Líder redes de Acueducto y Alcantarillado</t>
  </si>
  <si>
    <t>Tecnólogo Relleno Sanitario</t>
  </si>
  <si>
    <t>Líder Infraestructura y Pérdidas</t>
  </si>
  <si>
    <t>Líder Procesos Técnicos y Mantenimiento</t>
  </si>
  <si>
    <t>Líder Laboratorio de Aguas</t>
  </si>
  <si>
    <t>Código</t>
  </si>
  <si>
    <t>Nombre</t>
  </si>
  <si>
    <t>2,1,1</t>
  </si>
  <si>
    <t>2,1,2</t>
  </si>
  <si>
    <t>Adquisición de bienes y servicios</t>
  </si>
  <si>
    <t>2,1,2,02</t>
  </si>
  <si>
    <t>Adquisiciones diferentes de activos</t>
  </si>
  <si>
    <t>2,1,2,02,01</t>
  </si>
  <si>
    <t>Materiales y suministros</t>
  </si>
  <si>
    <t>2,1,2,02,02</t>
  </si>
  <si>
    <t>Adquisición de servicios</t>
  </si>
  <si>
    <t>2,1,0,02,03</t>
  </si>
  <si>
    <t>Gastos imprevistos</t>
  </si>
  <si>
    <t>2,1,3</t>
  </si>
  <si>
    <t>Transferencias corrientes</t>
  </si>
  <si>
    <t>2,1,4</t>
  </si>
  <si>
    <t>Transferencias de capital</t>
  </si>
  <si>
    <t>2,1,5</t>
  </si>
  <si>
    <t>Gastos de comercialización y producción</t>
  </si>
  <si>
    <t>2,1,5,01</t>
  </si>
  <si>
    <t>2,1,5,02</t>
  </si>
  <si>
    <t>2,1,8</t>
  </si>
  <si>
    <t>2,1,8,01</t>
  </si>
  <si>
    <t>2,1,2,04</t>
  </si>
  <si>
    <t>2,1,8,05</t>
  </si>
  <si>
    <t>2,3,2,01,01,001,02</t>
  </si>
  <si>
    <t>Aprovechamiento MIRS</t>
  </si>
  <si>
    <t>Plan optimo presiones</t>
  </si>
  <si>
    <t>2,3,2,01,01,003,02</t>
  </si>
  <si>
    <t>2,3,2,02,02,005</t>
  </si>
  <si>
    <t>2,3,2,02,02,009</t>
  </si>
  <si>
    <t>Dotación</t>
  </si>
  <si>
    <t>Combustible</t>
  </si>
  <si>
    <t>Otros bienes</t>
  </si>
  <si>
    <t>Productos metálicos, maquinaria y equipo</t>
  </si>
  <si>
    <t>Insumos químicos</t>
  </si>
  <si>
    <t>Materiales y conexiones</t>
  </si>
  <si>
    <t>Insumos biorremediación</t>
  </si>
  <si>
    <t>Reactivos químicos</t>
  </si>
  <si>
    <t>Telefonía</t>
  </si>
  <si>
    <t>Energía</t>
  </si>
  <si>
    <t>Plan de desastres y contingencias</t>
  </si>
  <si>
    <t>Alquiler de maquinaria</t>
  </si>
  <si>
    <t>Facturación</t>
  </si>
  <si>
    <t>Mantenimiento y operación de equipos</t>
  </si>
  <si>
    <t>Mantenimiento de vehículos automotores</t>
  </si>
  <si>
    <t>Mantenimiento operación sistemas</t>
  </si>
  <si>
    <t>Servicios de análisis de laboratorio</t>
  </si>
  <si>
    <t>Gastos por tributos, tasas, contribuciones, multas, sanciones e intereses de mora</t>
  </si>
  <si>
    <t>Impuestos</t>
  </si>
  <si>
    <t>Cuota de fiscalización y auditaje</t>
  </si>
  <si>
    <t>Multas, sanciones e intereses de mora</t>
  </si>
  <si>
    <t>Servicio de la deuda</t>
  </si>
  <si>
    <t>Inversión</t>
  </si>
  <si>
    <t>Construcción y mantenimiento de edificios</t>
  </si>
  <si>
    <t>Optimización planta PTAR</t>
  </si>
  <si>
    <t>Optimización planta PTAP</t>
  </si>
  <si>
    <t>Clausura y pos clausura relleno sanitario</t>
  </si>
  <si>
    <t>Maquinaria para usos especiales</t>
  </si>
  <si>
    <t>Adquisición equipos maquinaria y vehículos</t>
  </si>
  <si>
    <t>Servicios de la construcción</t>
  </si>
  <si>
    <t>Construcción y optimización infraestructura sistema</t>
  </si>
  <si>
    <t>Provisión construcción y optimización infraestructura</t>
  </si>
  <si>
    <t>Sistemas informáticos</t>
  </si>
  <si>
    <t>Estudios y proyectos</t>
  </si>
  <si>
    <t>Control mitigación educación ambiental</t>
  </si>
  <si>
    <t>Gastos de personal</t>
  </si>
  <si>
    <t>Garantizar la sostenibilidad financiera</t>
  </si>
  <si>
    <t>Implementar un nuevo modelo de gobierno corporativo</t>
  </si>
  <si>
    <t>Planear y desarrollar inversiones e iniciativas con viabilidad técnica, financiera y económica</t>
  </si>
  <si>
    <t>Optimizar la infraestructura de acueducto y alcantarillado</t>
  </si>
  <si>
    <t>Garantizar la cobertura de los servicios de acueducto y alcantarillado</t>
  </si>
  <si>
    <t>Proveer un servicio continuo y seguro</t>
  </si>
  <si>
    <t>Garantizar la disposición eficiente de los vertimientos</t>
  </si>
  <si>
    <t>Contar con recursos humanos competentes</t>
  </si>
  <si>
    <t>Desarrollar una cultura corporativa orientada a generar rentabilidad económica y social</t>
  </si>
  <si>
    <t>Mejorar la percepción de los usuarios</t>
  </si>
  <si>
    <t>Contribuir a la gestión integral del agua</t>
  </si>
  <si>
    <t>Alcanzar un nivel eficiente de pérdidas de agua</t>
  </si>
  <si>
    <t>Indicadores</t>
  </si>
  <si>
    <t>Optimizar la gestión comercial</t>
  </si>
  <si>
    <t>SF</t>
  </si>
  <si>
    <t>EP</t>
  </si>
  <si>
    <t>Cumplir con el marco regulatorio tarifario</t>
  </si>
  <si>
    <t>EO 1.2, 1.3, 1.4</t>
  </si>
  <si>
    <t>EO 1.1, 1.5, 2.1, 2.2, 3.1, 3.2</t>
  </si>
  <si>
    <t>Medición pérdidas de agua</t>
  </si>
  <si>
    <t>GYT 1.1, 1.2, 2.1, 3.1</t>
  </si>
  <si>
    <t>GT 1.4, medición pérdidas de agua</t>
  </si>
  <si>
    <t>GT1.1, 2.1</t>
  </si>
  <si>
    <t>GT 1.2, 2.2</t>
  </si>
  <si>
    <t>CS 1.1, 2.1, GT 1.3</t>
  </si>
  <si>
    <t>CS 3.1, 3.2</t>
  </si>
  <si>
    <t>SA 1.4, 1.2.1, 2.2, 2.3</t>
  </si>
  <si>
    <t>Productividad del personal operativo de Aseo - POAseo</t>
  </si>
  <si>
    <t>Productividad del personal administrativo del prestador - PPAP (AC y ALC)</t>
  </si>
  <si>
    <t>Productividad del personal administrativo del prestador - PPAP (Aseo)</t>
  </si>
  <si>
    <t>GYT 4.1, SA 1.1, 1.2, 1.3, GT 1.5</t>
  </si>
  <si>
    <t>GE 1.1, 2.1, 2.2, cumplimiento polìtica talento humano</t>
  </si>
  <si>
    <t>Índice de inversiones acumuladas de Aseo</t>
  </si>
  <si>
    <t>Índice de ejecución anual de inversiones de Aseo</t>
  </si>
  <si>
    <t>Indicador de plan de emergencias y contingencias para Acueducto - PECAC</t>
  </si>
  <si>
    <t>Indicador de plan de emergencias y contingencias para Alcantarillado - PECAL</t>
  </si>
  <si>
    <t>Indicador de plan de emergencias y contingencias para Aseo</t>
  </si>
  <si>
    <t>Índice de atención de PQR aseo</t>
  </si>
  <si>
    <t>Indice de continuidad  - IC acueducto</t>
  </si>
  <si>
    <t>Cumplimiento del PGIR</t>
  </si>
  <si>
    <t>Cumplimiento de metas de cobertura Aseo</t>
  </si>
  <si>
    <t>Cumplimiento de política de Talento humano</t>
  </si>
  <si>
    <t>se deben calcular por servicio</t>
  </si>
  <si>
    <t xml:space="preserve">Jefe Control Interno Gestión
Profesional Control Interno </t>
  </si>
  <si>
    <t>Indicadores Calidad de Control Interno</t>
  </si>
  <si>
    <t>CANTIDAD</t>
  </si>
  <si>
    <t>Acompañamiento, asesoría en comités, mesas de trabajo y diferentes espacios de interacción de la EAAAY.</t>
  </si>
  <si>
    <t>Informes</t>
  </si>
  <si>
    <t>Gestión</t>
  </si>
  <si>
    <t>Informe</t>
  </si>
  <si>
    <t>Gestión
Informe</t>
  </si>
  <si>
    <t>Aseguramiento de la Gestión del Riesgo y enfoque a la prevención.</t>
  </si>
  <si>
    <t>Cumplimiento plan de auditoría.</t>
  </si>
  <si>
    <t>Cumplimiento informes entes de control.</t>
  </si>
  <si>
    <t>11.1</t>
  </si>
  <si>
    <t>11.2</t>
  </si>
  <si>
    <t>11.3</t>
  </si>
  <si>
    <t xml:space="preserve">    Formato</t>
  </si>
  <si>
    <t>51.02.03.01</t>
  </si>
  <si>
    <r>
      <rPr>
        <b/>
        <sz val="11"/>
        <rFont val="Verdana"/>
        <family val="2"/>
      </rPr>
      <t xml:space="preserve">Fecha de Elaboración              </t>
    </r>
    <r>
      <rPr>
        <sz val="11"/>
        <rFont val="Verdana"/>
        <family val="2"/>
      </rPr>
      <t xml:space="preserve">                                                                                                                                                                                                                                                                                                          2008-09-15</t>
    </r>
  </si>
  <si>
    <r>
      <rPr>
        <b/>
        <sz val="11"/>
        <rFont val="Verdana"/>
        <family val="2"/>
      </rPr>
      <t xml:space="preserve">Fecha Ultima Modificación                         </t>
    </r>
    <r>
      <rPr>
        <sz val="11"/>
        <rFont val="Verdana"/>
        <family val="2"/>
      </rPr>
      <t xml:space="preserve">                                                                                                                                                                                                                                               2023-08-25</t>
    </r>
  </si>
  <si>
    <t>Versión</t>
  </si>
  <si>
    <t xml:space="preserve">DEPENDENCIA: </t>
  </si>
  <si>
    <t>VIGENCIA</t>
  </si>
  <si>
    <t xml:space="preserve">ACCIONES 
PROGRAMADAS </t>
  </si>
  <si>
    <t>1er Trimestre</t>
  </si>
  <si>
    <t>Total % cumplimiento</t>
  </si>
  <si>
    <t>Elabora</t>
  </si>
  <si>
    <t>Total costo o inversión</t>
  </si>
  <si>
    <t>Acumulado 2do Trimestre</t>
  </si>
  <si>
    <t>Cargo</t>
  </si>
  <si>
    <t>Acumulado 3er Trimestre</t>
  </si>
  <si>
    <t>Vo. Bo.</t>
  </si>
  <si>
    <t>Acumulado 4to Trimestre</t>
  </si>
  <si>
    <t xml:space="preserve">LIDA ZARET GAMBOA GONZALEZ </t>
  </si>
  <si>
    <t>Jefe Control Interno de Gestión</t>
  </si>
  <si>
    <r>
      <rPr>
        <b/>
        <sz val="14"/>
        <rFont val="Verdana"/>
        <family val="2"/>
      </rPr>
      <t xml:space="preserve">Tipo de Documento  </t>
    </r>
    <r>
      <rPr>
        <sz val="14"/>
        <rFont val="Verdana"/>
        <family val="2"/>
      </rPr>
      <t xml:space="preserve">                                                                                </t>
    </r>
  </si>
  <si>
    <r>
      <rPr>
        <b/>
        <sz val="14"/>
        <rFont val="Verdana"/>
        <family val="2"/>
      </rPr>
      <t xml:space="preserve">Código        </t>
    </r>
    <r>
      <rPr>
        <sz val="14"/>
        <rFont val="Verdana"/>
        <family val="2"/>
      </rPr>
      <t xml:space="preserve">                                                                                                                  </t>
    </r>
  </si>
  <si>
    <t xml:space="preserve">PLAN ANUAL DE AUDITORIAS </t>
  </si>
  <si>
    <t>ROLES</t>
  </si>
  <si>
    <t xml:space="preserve">LIDERAZGO ESTRATEGICO.    </t>
  </si>
  <si>
    <t>Resolución</t>
  </si>
  <si>
    <t>Actualización de la política de Control Interno de Gestión de la Empresa atendiendo los cambios normativos en materia de control fiscal, consolidados por el DAFP en la Guía  versión 3- Roles de la Oficina de Control Interno de Gestión o quien haga sus veces, con el proposito  de fortalecer el enfoque preventivo  mediante la gestión de riesgos y el desarrollo del esquema de responsabilidades.</t>
  </si>
  <si>
    <t>Seguimiento, acompañamiento y control con enfoque preventivo y concomitante a través de las ALERTAS TEMPRANAS generadas por el  TABLERO DE CONTROL SEMANAL, COMUNICACIONES INTERNAS y MESAS DE TRABAJO a las peticiones, quejas, reclamos instaurados por usuarios, comunidad, autoridades administrativas, judiciales y Entes de Control.</t>
  </si>
  <si>
    <t>Hacer seguimiento y velar por el cumplimiento de los planes de mejoramiento de Contralorías.</t>
  </si>
  <si>
    <t>ENFOQUE HACIA LA PREVENCION .</t>
  </si>
  <si>
    <t>Gestión-Informes-comunicaciones</t>
  </si>
  <si>
    <t>Gestión-Actas-comunicaciones</t>
  </si>
  <si>
    <t>Revisión a la política de administración del riesgo de la EAAAY.</t>
  </si>
  <si>
    <t>EVALUACION DE LA GESTION DEL RIESGO.</t>
  </si>
  <si>
    <t>Seguimiento y evaluación de riesgos a los procesos.</t>
  </si>
  <si>
    <t>Seguimiento a la implementación del programa de transparencia y ética pública PTEP</t>
  </si>
  <si>
    <t>Informe-PTEP</t>
  </si>
  <si>
    <t>Seguimiento adpción de medidas  aplicables a los casos de ausentismo laboral injustificado vigencia 2023-2024</t>
  </si>
  <si>
    <t>Seguimiento al licenciamiento de SOFTWARE en la EAAAY</t>
  </si>
  <si>
    <t xml:space="preserve">La Oficina de Control interno verificó la existencia de controles internos en la Empresa de acueducto alcantarillado y aseo que apoyan el cumplimiento y uso de software legal conforme a las disposiciones normativas aplicables en cuanto a derechos de autor. El seguimiento se realizó de acuerdo a la información requerida en el formulario del Departamento Nacional de Derechos de Autor. Para el diligenciamiento de la información se solicitó información a la oficina de Tics y Seguridad Informatica, quien presentó la información requerida. La confirmación de la evaluación está dispuesta en la página del Departamento Nacional de Derechos de Autor DNDA. </t>
  </si>
  <si>
    <t>Seguimiento control interno contable.</t>
  </si>
  <si>
    <t>La Oficina de Control Interno de gestión realizó la evaluación al Sistema de Control Interno Contable de la Empresa con corte a 31 de diciembre 2023, de acuerdo a la metodología establecida en la  Resolución No. 357 del 23 de julio de 2008 y a la Resolución No. 706 de 16 de diciembre 2016 expedidas por la Contaduría General de la Nación CGN, mediante las cuales se adopta el reporte del informe anual de evaluación del sistema de Control Interno y las guías determinadas por la CGN para el reporte de formularios al CHIP–CGN, evaluación que se presenta a través del diligenciamiento y reporte del formulario de CHIP. Mediante el cual se evalúa las fortalezas y debilidades del control Interno Contable. Se generan   recomendaciones que contribuyan a la generación de información contable confiable, relevante y comprensible.
Atendiendo los lineamientos y la metodología establecida por la Contaduría General de la Nación, la Oficina de Control Interno de Gestión realiza la Evaluación del Control Interno Contable con corte a diciembre 31 de 2023, con criterio de independencia y objetividad; mediante el diligenciamiento y reporte del FORMULARIO CGN2016_EVALUACIÓN_CONTROL_ INTERNO_CONTABLE, que arroja el registro de las valoraciones cuantitativas y cualitativas. El 15 de febrero 2024, se generó el reporte exitoso en el aplicativo CHIP, el cual generó un resultado de valoración cuantitativa de 4.80 puntos sobre 5, ubicando la calificación en un rango eficiente.C:\Users\cinternogestion\Documents\3. INFORMES OFICINA\0. INFORMES DE LEY\18. SEGUIMIENTO CHIP</t>
  </si>
  <si>
    <t>Seguimiento caja menor.</t>
  </si>
  <si>
    <t>Seguimiento  proyectos financiados con el sistema general de regalías SGR.</t>
  </si>
  <si>
    <t>Seguimiento a la gestión del Comité de Conciliación y Defensa Judicial de la Empresa.</t>
  </si>
  <si>
    <t>Resultados de la evaluación  independiente del  sistema de control interno de gestión segundo semestre de la vigencia 2023 y  primer semestre da la vigencia 2024.</t>
  </si>
  <si>
    <t>Evaluación del sistema de control interno de la vigencia  2023 acorde con la encuesta que generará DAFP a través de FURAG.</t>
  </si>
  <si>
    <t>Seguimiento al sistema de gestión y del empleo SIGEP</t>
  </si>
  <si>
    <t>Seguimiento y reporte al cumplimiento ley de cuotas.</t>
  </si>
  <si>
    <t>Seguimiento índice de  transparencia  y acceso a la información-ley 1712 de 2014 . Matriz  ITA</t>
  </si>
  <si>
    <t>Seguimiento cumplimiento Austeridad del gasto</t>
  </si>
  <si>
    <t>Asesoría y acompañamiento en el proceso  de rendición de  la Cuenta Fiscal y de Gestión Ambiental de la vigencia 2023</t>
  </si>
  <si>
    <t>Realizar acompañamiento   en las visitas programadas por los Entes de Control.</t>
  </si>
  <si>
    <t>Realizar acompañamiento, asesoría  y apoyo a las diferentes areas funcionales de la empresa, con el proposito de facilitar el flujo de información requerida por los entes de control.</t>
  </si>
  <si>
    <t>EVALUACIÓN Y SEGUIMIENTO.</t>
  </si>
  <si>
    <t>RELACION  CON ENTES EXTERNOS DE CONTROL .</t>
  </si>
  <si>
    <t>Auditoría al sistema de seguridad y salud en el trabajo de la Empresa -</t>
  </si>
  <si>
    <t>Reporte</t>
  </si>
  <si>
    <t>Considerando las instrucciones definidas de forma clara y precisa en la comunicación No. 810.16.01.000.24 de enero 15 de 2024, expedida por la Agente Especial designada para la EAAAY EICE ESPD, para garantizar la calidad y oportunidad en el reporte de la información de la Cuenta Fiscal y de Gestión Ambiental de la vigencia 2023, la oficina de Control interno de Gestión dispuso una carpeta compartida denominada INFORMES PLANEACION// CONTROL INTERNO DATOS// 1. CUENTA FISCAL 2023, con la siguiente información: El instructivo de diligenciamiento MANUAL SIA.V4.1 y los formatos habilitados en el 2024 por la Contraloría Departamental de Casanare para la rendición de cuenta e informes de la vigencia 2023, realizó acompañamiento, asesoría, mesas de trabajo y expidió la circular No. 813.12.00.00020.24 de enero 24 de 2024, para facilitar la comprensión y entendimiento para cotejar y depurar la información y llevar a cabo el diligenciamiento, cargue y reporte completo, congruente, coherente y correcto de los documentos que soportan toda la información.
La oficina de control interno en desarrollo del rol de relacionamiento con entes de control fue puente con la Oficina de Sistemas de la Contraloría Departamental de Casanare entre otras, para gestionar solicitudes de reversión y eliminación de formatos cargados con inconsistencias técnicas que no permitían la validación exitosa. 
La alta Dirección mediante comunicación No. 810.16.01.000.24 de enero 15 de 2024, designó los responsables del reporte y rendición de la información por cada uno de los formatos habilitados para la EAAAY en la guía para la rendición de formatos.</t>
  </si>
  <si>
    <t>Actas visita</t>
  </si>
  <si>
    <t>Tableros de Control</t>
  </si>
  <si>
    <t>OFICINA CONTROL INTERNO DE GESTIÓN</t>
  </si>
  <si>
    <t>Seguimiento peticiones, quejas y reclamos.</t>
  </si>
  <si>
    <t>Auditoría gestión de cobro de incapacidades vigencia 2024.</t>
  </si>
  <si>
    <t xml:space="preserve">La Oficina de Control interno generó alertas y recomendaciones con alcance preventivo como producto de la verificación efectuada al cumplimiento de las funciones del Comité de Conciliación, solicitando evaluar y ajustar la Política de Prevención de Daño Antijurídico, acogiendo la recomendación de la SSPD respecto a la construcción de una línea de defensa conjunta entre la Oficina Asesora Jurídica de la EAAAY E.I.C.E. E.S.P. y el equipo de apoyo jurídico transversal del P.A. Fondo Empresarial. Se recomienda incluir indicadores de gestión con relación a la prevención del daño antijurídico y realizar seguimiento periódico acordes a la actividad litigiosa de la Empresa. Informe de seguimiento- No. 811.16.01.00161.24  y el informe de fecha 1 de noviembre de 2024 No. 811.16.01.00590.24 C:\Users\cinternogestion\Documents\3. INFORMES OFICINA\0. INFORMES DE LEY\14. INFORME DESEMPEÑO INSTITUCIONAL FURAG\2. EVIDENCIAS FURAG 2023\5. SEGUIMIENTO COMITE CONCILIACION- 
</t>
  </si>
  <si>
    <t>Seguimiento horas extras autorizadas vigencia 2024</t>
  </si>
  <si>
    <t>En aras de verificar el cumplimiento legal de la empresa, con lo dispuesto en el Decreto 1072 de 2015 y en la Resolución 0312 de 2019 que trata sobre la aplicación de los estándares mínimos del SGSST, así como las demás normas que le apliquen al Sistema de Seguridad y Salud en el Trabajo cubriendo lo establecido en el Decreto 1072 de 2015, Sección 2.2.4.6; dando cumplimiento a lo establecido en los artículos 2.2.4.6.29/35 que comprende la evaluación de los controles internos, identificación de oportunidades de mejora, verificación del cumplimiento normativo aplicable y demás directrices establecidas por parte de la entidad, me permito enviar como archivo adjunto a esta comunicación el documento de AUDITORÍA DE CUMPLIMIENTO.
El desarrollo de la auditoria me permitió identificar que en los documentos existentes de manera digital y físicos en el area de SST están desactualizados, no están de manera organizado como lo establece   Resolución 0312 de 2019, documento y formatos no están en su mayoría en aprobación por el Comité de Gestión y desempeño.
de la misma manera se solicita de manera conjunta tener en cuenta las recomendaciones emitidas en el documeto mencionado las cuales deben ser trabajadas de manera conjunta como organización y el compromiso por parte del área de SST es en el primer trimestre de la vigencia del año 2025 tener en su totalidad rediseñado el SG-SST.</t>
  </si>
  <si>
    <t>Potenciando la utilidad de las mesas de trabajo, comites, reuniones y diferentes encuentros liderados por la Agencia Especial,  la Oficina de Control Interno de Gestión ha participado brindando acompañamiento, recomendaciones en temas claves de la gestión institucional de la Empresa. Con corte a 30 de noviembre 2024, se han realizado dos Comites de Gestión y Desempeño, 3 comites de Control Interno,  1 comite de saneamiento contable,  21 comites de conciliación y defensa judicial,  14 mesas directivas, lo que ha permitido un adecuado flujo de información interna y fortalecimiento de la capacidad de gestión y la mejora en el desempeño. En las mesas directivas  se dirige, planea, y se hace seguimiento.</t>
  </si>
  <si>
    <t>A la fecha, no hay un estudio que haya definido la estructura organizacional óptima, cargos y salarios, en términos de eficiencia y efectividad, que consulte la realidad financiera y presupuestal de la empresa, con la máxima racionalidad de la relación costos-beneficios, atendiendo el crecimiento poblacional en Yopal y la cantidad de suscriptores en los servicios de acueducto, alcantarillado y aseo; en consecuencia los procesos y procedimientos no se encuentran alineados con el mapa de procesos, con el manual de funciones, ni con la estructura organizacional; razón por la cual no se ha logrado actualizar el diseño de la Política de Administración de Riesgos de la Empresa de acuerdo con la Guía de Administración de Riesgos 2020, como tampoco la política de Control Interno de la Empresa. Por tanto, hasta tanto no se defina de manera definitiva la estructura organizacional de la Empresa, se continuará de manera transitoria con la implementación de la política de riesgos contenida en la Resolución No. 0525 del 18 de mayo de 2018 y que  establece los lineamientos para gestionar los diferentes riesgos y asegurar el cumplimiento de la misión institucional y con la política de control interno adoptada mediantea  Resolución No. 812.43.00.1690.19 de diciembre 5 de 2019 .</t>
  </si>
  <si>
    <r>
      <t xml:space="preserve">Mediante informe consolidado No. 813.25.01.00651.24  la Oficina de Control Interno de Gestión informa el resultado de la evaluación a las acciones programadas en el programa de transparencia y etica publica, en los 6 compenentes, dentro de los cuales se incorpora la gestión de riesgos de corrupción. Se establece un cronograma de trabajo y los responsables. El objetivo del programa se resume en promover una cultura de legalidad basada en principios de transparencia, acceso a la información, lucha contra la corrupción, integridad, Estado Abierto, principios y valores del servicio público a partir de la generación de acciones que permitan fortalecer esta cultura y mantenerla en el tiempo.  </t>
    </r>
    <r>
      <rPr>
        <b/>
        <sz val="10"/>
        <rFont val="Verdana"/>
        <family val="2"/>
      </rPr>
      <t>Las acciones  de seguimiento van orientadas a fortalecer el autocontrol frente a los roles, responsabilidades y metas a cargo.</t>
    </r>
    <r>
      <rPr>
        <sz val="10"/>
        <rFont val="Verdana"/>
        <family val="2"/>
      </rPr>
      <t xml:space="preserve">
C:\Users\cinternogestion\Documents\3. INFORMES OFICINA\0. INFORMES DE LEY\6. INFORME PAAC</t>
    </r>
  </si>
  <si>
    <t>La Oficina de Control interno generó alertas y recomendaciones con alcance preventivo como producto del seguimiento a los requerimientos y peticiones efectuadas por usuarios, comunidad, órganos de control, para garantizar su entrega con oportunidad, completitud, exactitud, veracidad y coherencia. I Comunicación oficial 811.16.01.00870.24 de abril 2 de 2024 y 811.16.03.01550.24 de mayo 29 de 2024. y el  18 de septiembre de 2024, respecto al tramite dado a peticiones quejas y reclamos. C:\Users\cinternogestion\Documents\3. INFORMES OFICINA\0. INFORMES DE LEY\14. INFORME DESEMPEÑO INSTITUCIONAL FURAG\2. EVIDENCIAS FURAG 2023\7. SEGUIMIENTO Los resultados del seguimiento y las conclusiones se compartieron el 18 de septiembre de 2024.  Se generaron dos  informes No. 00505.24 y 00669.24 que dan cuenta del  resultado del seguimiento al tratamiento dado a las PQR y denuncias.</t>
  </si>
  <si>
    <t xml:space="preserve">Se da a conocer el resultado de la evaluación independiente como tercera línea de defensa respecto al uso de la caja menor de la EAAAY EICE ESP, mediante el informe No. 813.16.01.00530.24  de fecha 7 de octubre de 2024.  Comprende un analisis de 8 meses  a partir del 1 de enero al 31 de agosto de 2024, comprendiendo 2 cuatrimestres evaluados. Se encuentra el resultado de la evaluación del uso de los recursos que constituyen el fondo de la caja menor de la EAAAY EICE ESP constituida para la vigencia 2024 y el cumplimiento de la reglamentación para su constitución y funcionamiento, de conformidad con las disposiciones legales vigentes.                                                    </t>
  </si>
  <si>
    <t>La Oficina de Control interno generó recomendaciones con alcance preventivo y correctivo como producto del seguimiento a la ejecución de los proyectos y contratos financiados por el Sistema General de Regalías (SPGR), advertidas en la comunicación oficial con enfoque preventivo No. 813.16.03.03731.24 abril 2024  Se generan resultados del seguimiento a los 5 proyectos de inversión financiados con recursos del SGR, mediante informe consolidado No.  813.16.01. 00652. 24 C:\Users\cinternogestion\Documents\5. SEGUIMIENTO INTERNO EMPRESA\7. GESPROY</t>
  </si>
  <si>
    <t xml:space="preserve">La Oficina de Control Interno de gestión realizara seguimiento al cumplimiento de los lineamientos y controles establecidos para el reconocimiento de horas extras. Los resultados del seguimiento y las conclusiones se compartieron en el informe No. 813.25.01.00306.24 . El proceso se encuentra en analisis cuantitativo y cualitativo de  la información remitida por la Oficina de Talento Humano y de las Subgerencias de la situación de la gestión) implica que las HE en unidades temporales y su contraprestación nominal paga se corresponden con las HE autorizadas, reportadas, reconocidas de la segunda quincena del mes anterior y de la primera del mes de la respectiva nómina, lo que se constituye en un aspecto relevante a considerar.  Mediante informe No. 813.25.01.000618.24 se da a conocer el resultado del análisis a la gestión relacionada con el procedimiento interno para la autorización, liquidación y pago de horas extras durante la vigencia 2024, entre los meses de enero y agosto.                                              </t>
  </si>
  <si>
    <t xml:space="preserve">Considerando las directrices y orientaciones impartidas por la Agente Especial en el primer Comité Institucional de Gestión y Desempeño de la Empresa desarrollado el día de hoy en relación a la gestión y articulación para la operación, registro, actualización y vinculación de la información de servidores públicos y contratistas en el Sistema de Información y Gestión del Empleo Público - SIGEP II, insumo clave para la toma decisiones institucionales y de gobierno, en cuanto a la organización institucional y el talento humano; esta Oficina realiza seguimiento al cumplimiento de lo dispuesto en la Ley 190 de 1995 y el Decreto 1083 de 2015. Se generan recomendaciones preliminares, y cumpliendo con las funciones de seguimiento y control con enfoque preventivo y concomitante, la Oficina solicita a los responsables de la gestión de la información en el SIGEP II: i. Jefe de Talento Humano o quien haga sus veces y ii. Jefe de contratos o quien haga sus veces; garantizar el registro, aprobación de hoja de vida, vinculación, actualización de situaciones administrativas (desarrollo) y desvinculación (retiro) y la activación de los roles. La Oficina de Control Interno de gestión dará a conocer los resultados del seguimiento y las conclusiones se compartiran en la segunda semana del mes de julio de 2024. Se genera el informe No.  813.16.01.00699.24 , en el que se da a conocer el resultado del seguimiento a la información publicada por la EAAAY EICE en la plataforma SIGEP II y se emite recomendaciones según los criterios indicados en la Ley 190 de 1995 y el Decreto 1083 de 2015 y demás lineamientos definidos por el DAFP.                                             
</t>
  </si>
  <si>
    <t xml:space="preserve">Se solicitó a la Oficina de Talento Humano, realizar el reporte de los empleos del nivel directivo,  explicando que corresponden a quienes ejercen cargos de libre nombramiento y remoción.  Para el caso de la Empresa, gerente, subgerentes, directores y jefes de oficina (siempre y cuando pertenezcan a nivel directivo, no asesor).  Se generan recomendaciones para cumplir con el reporte. Se generó el informe No.813.16.01.00658.24 que da a conocer el resultado del seguimiento y verificación del cumplimiento de la ley 581 de 2000, relacionada con la adecuada y efectiva participación de la mujer en los cargos de otros niveles decisorios y de máximo nivel decisorio en la EAAAY EICE ESP. </t>
  </si>
  <si>
    <t>Mediante informe No.813.16.01.00595.24, se da aconocer el resultado de la verificación y seguimiento a la disponibilidad de información en la página web de la EAAAY EICE ESP, para dar cumplimiento a la ley de Transparencia y del derecho al Acceso a la Información Pública, de acuerdo a los parámetros requeridos en la matriz del Índice de transparencia y acceso a la información ITA de la Procuraduría general de la Nación, teniendo en consideración los siguientes aspectos:
A. En lo concerniente a la Matriz de Índice de Transparencia y Acceso a la Información (ITA) ejecutada en la vigencia 2024.
B. En relación con lo publicado en la sección Transparencia y Acceso a la Información, en Portal Web de la Entidad.</t>
  </si>
  <si>
    <t>La Oficina de Control Interno ha realizado acompañamiento a dos visitas programadas por la Procuraduría Geeneral de la Nación. La primera fue realizada el 15 de abril y la segunda el 24 de mayo de 2024, que incluyó visita a la planta de tratamiento definitiva de agus potable, inició desde la bocatoma hasta el empate de la PTAP.  Esta visita duró 2 días,  seguimiento especial a la operación de la planta entregada por FINDETER como resultado del contrato de obra No. PAF-ATF 105-2014. Durante el mes de octubre se realizó acompañamiento permanente a la auditoría instalada al cumplimiento a la contratación celebrada con recursos propios de la EAAAY EICE ESP- Vigencia 2023 y evaluación al plan de mejoramiento , practicada por la Contraloría Departamental.</t>
  </si>
  <si>
    <t>La Oficina de Control Interno ha realizado seguimiento y acompañamiento en los meses de septiembre y octubre se han atendido  42 requerimientos con entes de control para facilitar el flujo de información:  14 de la Contraloría Departamental Casanare, 5 de la Contraloría General de la República, 5 de la Procuraduría General de la Nación,  14 de la Personería Municipal de Yopal. En  total un acomulado de 189 requerimientos de organos de control,  a corte 30 de noviembre de 2024, dentro de los cuales no se encuentra incluidos los de la SSPD. De requerimientos provenientes de la SSP se brindó acompañamiento y asesoría para garantizar respuesta a observaciones generadas por asesores transversales en el componente del servicio de aseo. Falta lo restante del mes de diciembre de 2024.</t>
  </si>
  <si>
    <t>El TABLERO DE ALERTAS TEMPRANAS es una herramienta de apoyo para cada una de las dependencias, orientado a prevenir y mitigar la materialización de riesgos, en procura que se adelanten y culminen en los términos legales, los trámites necesarios para garantizar respuesta a las peticiones, quejas, reclamos, requerimientos y, en general cualquier solicitud radicada por cualquier canal de comunicación (QF Document, correo institucional y/o en físico), atendiendo siempre los criterios de calidad, integridad, coherencia, oportunidad, veracidad, confiabilidad, completitud, claridad, precisión y exactitud. Recordando, que con la aplicación de estos atributos se resuelve materialmente de fondo cualquier petición. Se han generado a 31 de agosto de 2024, 39 tableros de control. C:\Users\cinternogestion\Documents\5. SEGUIMIENTO INTERNO EMPRESA\1. TABLERO DE CONTROL PERMANENTE\2. EVALUACION SEGUIMIENTO  PQR 2024. Falta lo restante del mes de diciembre de 2024.</t>
  </si>
  <si>
    <t>Seguimiento periodico cargue de información al Sistema Único de Información  SUI- Cumplimiento  SUI- Generación de recomendaciones y alertas tempranas.</t>
  </si>
  <si>
    <t>La Oficina de Control interno ha generado alertas y recomendaciones periodicas consolidadas bimensuales con alcance preventivo y correctivo  en relación a la gestión que se realiza por parte de las áreas responsables de garantizar el reporte de información financiera, administrativa, técnica, comercial requerida en todos los servicios prestados (acueducto, alcantarillado y aseo) a través del Sistema Único de Información SUI ante la Superintendencia de Servicios Públicos. C:\Users\cinternogestion\Documents\3. INFORMES OFICINA\0. INFORMES DE LEY\1.INFORME SEGUIMIENTO SUI\2. SUI 2024.  Se han generado informes consolidades bimensuales, que dan cuenta del seguimiento mensual con corte a 17 de diciembre de 2024.</t>
  </si>
  <si>
    <r>
      <t xml:space="preserve">La Oficina de Control interno ha realizado en total 20 mesas de seguimiento con las areas de finnaciera, almacen, talento humano,   para revisar  avance de la ejecución de acciones efectivas en el marco de los  planes de mejoramiento vigencia 2023 suscritos con la Contraloría Departamental  y Contraloría General de la República. Se han brindado recomendaciones para el cierre y se apoyó el proceso de revisión, consilidación y reporte de las evidencias a los organos de control dando cumplimiento a los planes de mejoramiento vigentes. Como resultado de la evaluación al cumplimiento de las acciones implementadas en el Plan de Mejoramiento durante la vigencia 2024 y la efectividad de las mismas, la EAAAY EICE ESP obtuvo una calificación de </t>
    </r>
    <r>
      <rPr>
        <b/>
        <u/>
        <sz val="10"/>
        <rFont val="Verdana"/>
        <family val="2"/>
      </rPr>
      <t>86.39 puntos sobre 100</t>
    </r>
    <r>
      <rPr>
        <sz val="10"/>
        <rFont val="Verdana"/>
        <family val="2"/>
      </rPr>
      <t xml:space="preserve">, que determina el </t>
    </r>
    <r>
      <rPr>
        <b/>
        <sz val="10"/>
        <rFont val="Verdana"/>
        <family val="2"/>
      </rPr>
      <t>CUMPLIMIENTO SATISFACTORIO</t>
    </r>
    <r>
      <rPr>
        <sz val="10"/>
        <rFont val="Verdana"/>
        <family val="2"/>
      </rPr>
      <t>, lo cual evidencia que la EAAAY, cumplió el plan de mejoramiento suscrito y ejecutado.
C:\Users\cinternogestion\Documents\5. SEGUIMIENTO INTERNO EMPRESA\3. SEGUIMIENTO PLAN DE MEJORA 2022 CONTRALORIA DTAL\0.2. REPORTE INFORME FINAL.</t>
    </r>
  </si>
  <si>
    <r>
      <t xml:space="preserve">Mediante informe consolidado No. 813.25.01.00650.24  la Oficina de Control Interno de Gestión informa el resultado de la evaluación en la identificación, análisis y valoración de los Riesgos, el comportamiento de los eventos generadores de riesgo a los que está expuesta la Empresa, y la efectividad de los controles establecidos en la EAAAY EICE ESP. El informe abarca la verificación y monitoreo realizada durante los cuatrimestres al Mapa de Riesgos Institucional –con corte a 31 de noviembre de 2024. La evaluación se basa en los datos reportados por cada una de las dependencias de la EAAAY EICE ESP, en la carpeta digital dispuesta por la Oficina Asesora de Planeación en la siguiente ruta INFORMES PLANEACION/ PLANEACION_DATOS/4. Programa de transparencia y ética pública/1. Matriz de riesgos. El análisis efectuado al Mapa de Riesgo Consolidado de la EAAAY, con corte a 30 de noviembre de la vigencia 2024, tiene en cuenta los siguientes criterios: i) Mapa de procesos de la EAAAY EICE. ii) Riesgos por proceso y tipo de proceso, iii) Riesgos según tipología de riesgos, iv) Estrategia para combatir el riesgo, opción de manejo. 
</t>
    </r>
    <r>
      <rPr>
        <b/>
        <u/>
        <sz val="10"/>
        <rFont val="Verdana"/>
        <family val="2"/>
      </rPr>
      <t>Se observó que la Empresa actualizó sus riesgos de 97 identificados a corte 30 de abril de 2024, a 108 riesgos a corte 30 de noviembre de la vigencia 2024, con 109 controles para combatirlos.</t>
    </r>
  </si>
  <si>
    <t>En el último trimestre, mediante informe No. 813.25.01.000667.24, la Oficina de Control Interno de Gestión, da a conocer el resultado de la auditoría, instalada el 1 de octubre de 2024, surtiendose las etapas correspondeientes por parte de la Ofcina de Control Interno, como mesa de trabajo, matrices para el reporte de datos, reprogramación del plan de trabajo para suministro de la información, no obstante se presenta incumplimiento en el reporte de información por parte de la Oficina de Talento Humano, situación que impidió cumplir los objetivos trazados en el plan de trabajo. Al no efectuarse la evaluación por la causa señalada, se identifica un riesgo que se materializa por no reportarse información.</t>
  </si>
  <si>
    <r>
      <t xml:space="preserve">La Oficina de Control interno generó recomendaciones con alcance preventivo en relación al reporte efectuado por la Subgerencia de Servicios Públicos, “(…) ausencias laborales no justificadas, en los componentes de recolección y barrido (…) los cuales están afectando la operación, causando traumatismos (…)”. Se desarrollaron reuniones con los líderes de los procesos para apoyar la adopción de instrumentos técnicos y jurídicos aplicables para los casos de ausentismo laboral.  C:\Users\cinternogestion\Documents\3. INFORMES OFICINA\0. INFORMES DE LEY\14. INFORME DESEMPEÑO INSTITUCIONAL FURAG\2. EVIDENCIAS FURAG 2023\1. SEGUIMIENTO AUSENTISMO LABORAL . </t>
    </r>
    <r>
      <rPr>
        <b/>
        <sz val="10"/>
        <rFont val="Verdana"/>
        <family val="2"/>
      </rPr>
      <t>No se logró evaluar y analizar el estado de casos de ausentismo laboral, por incumplimiento de reporte de la información por parte de la Oficina de Talento Humano, como quedo plasmado en el informe No. 813.25.01.000667.24</t>
    </r>
  </si>
  <si>
    <t>Informe- Gestión</t>
  </si>
  <si>
    <t>La Oficina de Control Interno de Gestión como tercera línea de defensa presenta el informe consolidado a corte 30 de junio de 2024 enfocado en elementos de seguimiento y monitoreo al cumplimiento del plan de austeridad y eficiencia del gasto público de la EAAAY EICE ESP, brindando información oportuna, así como recomendaciones y conclusiones para que se adelanten las acciones pertinentes.  Informe No. 813.25.01.00306.24  C:\Users\cinternogestion\Documents\2. INFORMES OFICINA\0. INFORMES DE LEY\10. INFORME AUSTERIDAD DEL GASTO\1. VIGENCIA 2024. Se encuentra en preparación el informe consolidado No. 813.25.01.00661.24, que da cuenta de la ejecución del plan de austeridad y eficiencia del gasto de la EAAAY EICE ESP a corte 15 de diciembre de 2024.
Mediante informe consolidado No. 813.25.01.00661.24 se da a conocer el resultado de la evaluación independiente como tercera línea de defensa respecto a la ejecución del plan de austeridad y eficiencia del gasto de la EAAAY EICE ESP.</t>
  </si>
  <si>
    <t xml:space="preserve">La Oficina de Control interno de Gestión dió a conocer el resultado de la evaluación independiente del sistema de control interno con corte a 31 de diciembre de la vigencia 2023, que contempla un capítulo de los informes generados por los órganos de Control fiscal, los planes de mejoramiento vigentes, su estado y otro capítulo de los resultados del seguimiento al cumplimiento en el reporte al Sistema Único de Información -SUI, que se desarrollan en el marco de la séptima dimensión del Modelo Integrado de Planeación y Gestión -MIPG.La evaluación independiente del estado del Sistema de Control Interno de la Empresa a 31 de diciembre 2023 por parte de la Tercera Línea de Defensa arrojó como resultado un nivel de avance de 92%. Este valor refleja el logro de avances significativos en el nivel de madurez y consolidación del Control Interno en la Empresa de Acueducto, Alcantarillado y Aseo de Yopal. En la segunda semana del mes de enero de 2025, se tendra el resultado de la evaluación independiente a corte 31 de diciembre de 2024.
Los niveles de cumplimiento que presentan los cinco componentes del Sistema de Control Interno en la Empresa dan cuenta de que todos ellos se encuentran presentes y funcionando, como lo arroja los resultados comparativos del 2023, donde se observa una mejoría importante en los componentes de ambiente de control y el de información y comunicación, los 3 componentes restantes se han mantenido.Si bien el nivel de cumplimiento del Sistema de Control Interno refleja un alto grado de madurez en su implementación, existen recomendaciones, observaciones y oportunidades de mejora identificadas desde la Tercera Línea de Defensa para mejorar y fortalecer el diseño y ejecución de los controles. Informe No. 811.16.01.00026.24    C:\Users\cinternogestion\Documents\3. INFORMES OFICINA\0. INFORMES DE LEY\15. EVALUACIÓN INDEPENDIENTE\2. VIGENCIA 2023       C:\Users\cinternogestion\Documents\2. INFORMES OFICINA\0. INFORMES DE LEY\15. EVALUACIÓN INDEPENDIENTE\3. VIGENCIA 2024                                                                    </t>
  </si>
  <si>
    <t>En ese contexto, el 17 de mayo se da cumplimiento desde los roles de Jefe de Control Interno de Gestión y del Líder de Planeación al reporte de información de avances de la gestión, como insumo para el monitoreo, evaluación y control del desempeño institucional, mediante la herramienta en línea FURAG. C:\Users\cinternogestion\Documents\3. INFORMES OFICINA\0. INFORMES DE LEY\14. INFORME DESEMPEÑO INSTITUCIONAL FURAG\2. EVIDENCIAS FURAG 2023. Los resultados generales MECI: 63, 5, nos encontramos por encima de la media, que es de 59,2. En atención a los resultados obtenidos en la medición del índice desempeño institucional IDI y del sistema de control interno y las recomendaciones de mejora para la EAAAY EICE ESP generadas por el Departamento Administrativo de la Función Pública; la Oficina de Control Interno de Gestión como tercera línea de defensa, realizó en el Comite de Gestión de Desempeño Institucional una presentación de los resultados de la Empresa, en donde se propone concertar una mesa de trabajo con los líderes de los procesos y jefes de oficina en conjunto con la Oficina Asesora de Planeación, con la finalidad de identificar fortalezas y puntos de mejora, en relación con la gestión, el desempeño y el control institucional de la EAAAY EICE ESP. Para este ejercicio es indispensable revisar previamente los resultados, los cuales pueden ser consultados en su totalidad en el enlace: https://www1.funcionpublica.gov.co/web/mipg/resultados-medicion.  Mediante correo electronico esta Oficina emite recomendaciones para mejorar los resultados obtenidos en la medición del índice desempeño institucional IDI y del sistema de control interno y las recomendaciones de mejora para la EAAAY EICE ESP generadas por el Departamento Administrativo de la Función Pública; identificando las fortalezas y puntos de mejora, en relación con la gestión, el desempeño y el control institucional de la EAAAY EICE ESP. Para este ejercicio es indispensable revisar previamente los resultados, los cuales pueden ser consultados en su totalidad en el enlace: https://www1.funcionpublica.gov.co/web/mipg/resultados-medicion
Para la consulta es importante tener en consideración, que todos los índices se presentan en una escala de 1 a 100, siendo 100 el máximo puntaje a lograr.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</si>
</sst>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Red]&quot;$&quot;\ #,##0.00"/>
  </numFmts>
  <fonts count="36" x14ac:knownFonts="1">
    <font>
      <sz val="11"/>
      <color theme="1"/>
      <name val="Calibri"/>
      <family val="2"/>
      <scheme val="minor"/>
    </font>
    <font>
      <sz val="11"/>
      <name val="Calibri"/>
      <family val="2"/>
      <scheme val="minor"/>
    </font>
    <font>
      <b/>
      <sz val="11"/>
      <name val="Calibri"/>
      <family val="2"/>
      <scheme val="minor"/>
    </font>
    <font>
      <b/>
      <sz val="9"/>
      <name val="Verdana"/>
      <family val="2"/>
    </font>
    <font>
      <sz val="8"/>
      <color theme="1"/>
      <name val="Verdana"/>
      <family val="2"/>
    </font>
    <font>
      <sz val="9"/>
      <color theme="1"/>
      <name val="Verdana"/>
      <family val="2"/>
    </font>
    <font>
      <b/>
      <sz val="6"/>
      <name val="Verdana"/>
      <family val="2"/>
    </font>
    <font>
      <b/>
      <sz val="8"/>
      <color indexed="81"/>
      <name val="Tahoma"/>
      <family val="2"/>
    </font>
    <font>
      <sz val="8"/>
      <color indexed="81"/>
      <name val="Tahoma"/>
      <family val="2"/>
    </font>
    <font>
      <b/>
      <sz val="11"/>
      <color theme="1"/>
      <name val="Calibri"/>
      <family val="2"/>
      <scheme val="minor"/>
    </font>
    <font>
      <sz val="8"/>
      <name val="Calibri"/>
      <family val="2"/>
      <scheme val="minor"/>
    </font>
    <font>
      <sz val="11"/>
      <color rgb="FF000000"/>
      <name val="Calibri"/>
      <family val="2"/>
      <scheme val="minor"/>
    </font>
    <font>
      <sz val="11"/>
      <color rgb="FFFF0000"/>
      <name val="Calibri"/>
      <family val="2"/>
      <scheme val="minor"/>
    </font>
    <font>
      <sz val="11"/>
      <color theme="9"/>
      <name val="Calibri"/>
      <family val="2"/>
      <scheme val="minor"/>
    </font>
    <font>
      <sz val="11"/>
      <color rgb="FF92D050"/>
      <name val="Calibri"/>
      <family val="2"/>
      <scheme val="minor"/>
    </font>
    <font>
      <sz val="11"/>
      <color theme="1"/>
      <name val="Verdana"/>
      <family val="2"/>
    </font>
    <font>
      <sz val="10"/>
      <color theme="1"/>
      <name val="Verdana"/>
      <family val="2"/>
    </font>
    <font>
      <b/>
      <sz val="11"/>
      <color theme="1"/>
      <name val="Verdana"/>
      <family val="2"/>
    </font>
    <font>
      <sz val="9"/>
      <name val="Verdana"/>
      <family val="2"/>
    </font>
    <font>
      <sz val="11"/>
      <color theme="1"/>
      <name val="Calibri"/>
      <family val="2"/>
      <scheme val="minor"/>
    </font>
    <font>
      <sz val="8"/>
      <name val="Verdana"/>
      <family val="2"/>
    </font>
    <font>
      <b/>
      <sz val="22"/>
      <name val="Verdana"/>
      <family val="2"/>
    </font>
    <font>
      <sz val="11"/>
      <name val="Verdana"/>
      <family val="2"/>
    </font>
    <font>
      <b/>
      <sz val="11"/>
      <name val="Verdana"/>
      <family val="2"/>
    </font>
    <font>
      <sz val="14"/>
      <name val="Verdana"/>
      <family val="2"/>
    </font>
    <font>
      <sz val="6"/>
      <color theme="1"/>
      <name val="Verdana"/>
      <family val="2"/>
    </font>
    <font>
      <b/>
      <sz val="14"/>
      <name val="Verdana"/>
      <family val="2"/>
    </font>
    <font>
      <b/>
      <sz val="8"/>
      <color theme="1"/>
      <name val="Verdana"/>
      <family val="2"/>
    </font>
    <font>
      <sz val="6"/>
      <color theme="1"/>
      <name val="Calibri"/>
      <family val="2"/>
      <scheme val="minor"/>
    </font>
    <font>
      <b/>
      <sz val="8"/>
      <name val="Verdana"/>
      <family val="2"/>
    </font>
    <font>
      <b/>
      <sz val="9"/>
      <color theme="1"/>
      <name val="Verdana"/>
      <family val="2"/>
    </font>
    <font>
      <b/>
      <sz val="12"/>
      <name val="Verdana"/>
      <family val="2"/>
    </font>
    <font>
      <b/>
      <sz val="10"/>
      <color theme="1"/>
      <name val="Verdana"/>
      <family val="2"/>
    </font>
    <font>
      <sz val="10"/>
      <name val="Verdana"/>
      <family val="2"/>
    </font>
    <font>
      <b/>
      <sz val="10"/>
      <name val="Verdana"/>
      <family val="2"/>
    </font>
    <font>
      <b/>
      <u/>
      <sz val="10"/>
      <name val="Verdana"/>
      <family val="2"/>
    </font>
  </fonts>
  <fills count="16">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50"/>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9" fontId="19" fillId="0" borderId="0" applyFont="0" applyFill="0" applyBorder="0" applyAlignment="0" applyProtection="0"/>
  </cellStyleXfs>
  <cellXfs count="188">
    <xf numFmtId="0" fontId="0" fillId="0" borderId="0" xfId="0"/>
    <xf numFmtId="0" fontId="1" fillId="0" borderId="0" xfId="0" applyFont="1" applyAlignment="1">
      <alignment vertical="center"/>
    </xf>
    <xf numFmtId="0" fontId="5" fillId="0" borderId="0" xfId="0" applyFont="1"/>
    <xf numFmtId="0" fontId="0" fillId="0" borderId="0" xfId="0" applyAlignment="1">
      <alignment horizontal="center" vertical="center"/>
    </xf>
    <xf numFmtId="0" fontId="9" fillId="0" borderId="0" xfId="0" applyFont="1"/>
    <xf numFmtId="0" fontId="9" fillId="2" borderId="0" xfId="0" applyFont="1" applyFill="1" applyAlignment="1">
      <alignment horizontal="center" vertical="center"/>
    </xf>
    <xf numFmtId="0" fontId="0" fillId="0" borderId="0" xfId="0" applyAlignment="1">
      <alignment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0" fillId="0" borderId="1" xfId="0" applyBorder="1"/>
    <xf numFmtId="2" fontId="1" fillId="0" borderId="1" xfId="0" applyNumberFormat="1" applyFont="1" applyBorder="1" applyAlignment="1">
      <alignment vertical="center"/>
    </xf>
    <xf numFmtId="0" fontId="0" fillId="0" borderId="1" xfId="0" applyBorder="1" applyAlignment="1">
      <alignment horizontal="center" vertical="center"/>
    </xf>
    <xf numFmtId="0" fontId="11" fillId="0" borderId="1" xfId="0" applyFont="1" applyBorder="1" applyAlignment="1">
      <alignment vertical="center"/>
    </xf>
    <xf numFmtId="0" fontId="9" fillId="2" borderId="0" xfId="0" applyFont="1" applyFill="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1" fillId="0" borderId="1" xfId="0" applyFont="1" applyBorder="1"/>
    <xf numFmtId="2" fontId="1" fillId="0" borderId="1" xfId="0" applyNumberFormat="1" applyFont="1" applyBorder="1"/>
    <xf numFmtId="0" fontId="12" fillId="0" borderId="1" xfId="0" applyFont="1" applyBorder="1" applyAlignment="1">
      <alignment vertical="center"/>
    </xf>
    <xf numFmtId="0" fontId="2" fillId="2" borderId="1" xfId="0" applyFont="1" applyFill="1" applyBorder="1" applyAlignment="1">
      <alignment horizontal="center"/>
    </xf>
    <xf numFmtId="0" fontId="1" fillId="0" borderId="0" xfId="0" applyFont="1"/>
    <xf numFmtId="0" fontId="1" fillId="6" borderId="1" xfId="0" applyFont="1" applyFill="1" applyBorder="1"/>
    <xf numFmtId="0" fontId="1" fillId="6" borderId="0" xfId="0" applyFont="1" applyFill="1"/>
    <xf numFmtId="0" fontId="13" fillId="0" borderId="0" xfId="0" applyFont="1" applyAlignment="1">
      <alignment vertical="center"/>
    </xf>
    <xf numFmtId="0" fontId="14" fillId="0" borderId="1" xfId="0" applyFont="1" applyBorder="1" applyAlignment="1">
      <alignment vertical="center"/>
    </xf>
    <xf numFmtId="0" fontId="9" fillId="3" borderId="1" xfId="0" applyFont="1" applyFill="1" applyBorder="1" applyAlignment="1">
      <alignment horizontal="center" vertical="center"/>
    </xf>
    <xf numFmtId="0" fontId="9" fillId="3" borderId="1" xfId="0" applyFont="1" applyFill="1" applyBorder="1" applyAlignment="1">
      <alignment vertical="center"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0" fillId="5" borderId="1" xfId="0" applyFill="1" applyBorder="1" applyAlignment="1">
      <alignment horizontal="center" vertical="center"/>
    </xf>
    <xf numFmtId="0" fontId="0" fillId="5" borderId="1" xfId="0" applyFill="1" applyBorder="1"/>
    <xf numFmtId="0" fontId="11" fillId="0" borderId="1" xfId="0" applyFont="1" applyBorder="1" applyAlignment="1">
      <alignment vertical="center" wrapText="1"/>
    </xf>
    <xf numFmtId="0" fontId="5" fillId="0" borderId="1" xfId="0" applyFont="1" applyBorder="1" applyAlignment="1">
      <alignment horizontal="justify" vertical="center"/>
    </xf>
    <xf numFmtId="0" fontId="5" fillId="0" borderId="1" xfId="0" applyFont="1" applyBorder="1" applyAlignment="1">
      <alignment horizontal="justify" vertical="top"/>
    </xf>
    <xf numFmtId="0" fontId="5" fillId="0" borderId="1" xfId="0" applyFont="1" applyBorder="1" applyAlignment="1">
      <alignment horizontal="center" vertical="center"/>
    </xf>
    <xf numFmtId="0" fontId="15" fillId="0" borderId="0" xfId="0" applyFont="1" applyAlignment="1">
      <alignment horizontal="justify" vertical="top"/>
    </xf>
    <xf numFmtId="0" fontId="15" fillId="0" borderId="0" xfId="0" applyFont="1"/>
    <xf numFmtId="9" fontId="5" fillId="0" borderId="1" xfId="0" applyNumberFormat="1" applyFont="1" applyBorder="1" applyAlignment="1">
      <alignment horizontal="center" vertical="center"/>
    </xf>
    <xf numFmtId="0" fontId="16" fillId="0" borderId="1" xfId="0" applyFont="1" applyBorder="1" applyAlignment="1">
      <alignment horizontal="justify" vertical="center"/>
    </xf>
    <xf numFmtId="0" fontId="5" fillId="0" borderId="1" xfId="0" applyFont="1" applyBorder="1" applyAlignment="1">
      <alignment horizontal="justify" vertical="center" wrapText="1"/>
    </xf>
    <xf numFmtId="9" fontId="5" fillId="0" borderId="9" xfId="0" applyNumberFormat="1" applyFont="1" applyBorder="1" applyAlignment="1">
      <alignment horizontal="center" vertical="center"/>
    </xf>
    <xf numFmtId="0" fontId="17" fillId="0" borderId="0" xfId="0" applyFont="1"/>
    <xf numFmtId="0" fontId="5" fillId="0" borderId="1" xfId="0" applyFont="1" applyBorder="1" applyAlignment="1">
      <alignment horizontal="center" vertical="center" wrapText="1"/>
    </xf>
    <xf numFmtId="0" fontId="4" fillId="0" borderId="20" xfId="0" applyFont="1" applyBorder="1"/>
    <xf numFmtId="0" fontId="4" fillId="0" borderId="0" xfId="0" applyFont="1"/>
    <xf numFmtId="0" fontId="25" fillId="0" borderId="0" xfId="0" applyFont="1" applyAlignment="1">
      <alignment wrapText="1"/>
    </xf>
    <xf numFmtId="0" fontId="6" fillId="0" borderId="23" xfId="0" applyFont="1" applyBorder="1" applyAlignment="1">
      <alignment horizontal="center" vertical="center" wrapText="1"/>
    </xf>
    <xf numFmtId="0" fontId="6" fillId="0" borderId="23" xfId="0" applyFont="1" applyBorder="1" applyAlignment="1">
      <alignment horizontal="center" vertical="center" textRotation="90" wrapText="1"/>
    </xf>
    <xf numFmtId="0" fontId="6" fillId="7" borderId="23" xfId="0" applyFont="1" applyFill="1" applyBorder="1" applyAlignment="1">
      <alignment horizontal="center" vertical="center" textRotation="90" wrapText="1"/>
    </xf>
    <xf numFmtId="0" fontId="25" fillId="0" borderId="0" xfId="0" applyFont="1" applyAlignment="1">
      <alignment vertical="center" wrapText="1"/>
    </xf>
    <xf numFmtId="0" fontId="5" fillId="7"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20" xfId="0" applyFont="1" applyBorder="1" applyAlignment="1">
      <alignment horizontal="center" vertical="center"/>
    </xf>
    <xf numFmtId="0" fontId="1" fillId="0" borderId="0" xfId="0" applyFont="1" applyAlignment="1">
      <alignment vertical="center" wrapText="1"/>
    </xf>
    <xf numFmtId="0" fontId="20" fillId="0" borderId="0" xfId="0" applyFont="1"/>
    <xf numFmtId="0" fontId="4" fillId="0" borderId="0" xfId="0" applyFont="1" applyAlignment="1">
      <alignment horizontal="center" vertical="center"/>
    </xf>
    <xf numFmtId="9" fontId="27" fillId="0" borderId="0" xfId="0" applyNumberFormat="1" applyFont="1"/>
    <xf numFmtId="0" fontId="25" fillId="0" borderId="21" xfId="0" applyFont="1" applyBorder="1"/>
    <xf numFmtId="0" fontId="28" fillId="0" borderId="0" xfId="0" applyFont="1" applyAlignment="1">
      <alignment vertical="center" wrapText="1"/>
    </xf>
    <xf numFmtId="0" fontId="25" fillId="0" borderId="0" xfId="0" applyFont="1"/>
    <xf numFmtId="0" fontId="24" fillId="0" borderId="12" xfId="0" applyFont="1" applyBorder="1" applyAlignment="1">
      <alignment horizontal="center" vertical="center" wrapText="1"/>
    </xf>
    <xf numFmtId="0" fontId="24" fillId="0" borderId="14" xfId="0" applyFont="1" applyBorder="1" applyAlignment="1">
      <alignment horizontal="center" vertical="center" wrapText="1"/>
    </xf>
    <xf numFmtId="0" fontId="26" fillId="0" borderId="14" xfId="0" applyFont="1" applyBorder="1" applyAlignment="1">
      <alignment horizontal="center" vertical="center"/>
    </xf>
    <xf numFmtId="0" fontId="24" fillId="0" borderId="14" xfId="0" applyFont="1" applyBorder="1" applyAlignment="1">
      <alignment horizontal="center" vertical="center"/>
    </xf>
    <xf numFmtId="0" fontId="4" fillId="0" borderId="20" xfId="0" applyFont="1" applyBorder="1" applyAlignment="1">
      <alignment vertical="center"/>
    </xf>
    <xf numFmtId="0" fontId="4" fillId="0" borderId="0" xfId="0" applyFont="1" applyAlignment="1">
      <alignment vertical="center"/>
    </xf>
    <xf numFmtId="0" fontId="20" fillId="0" borderId="16" xfId="0" applyFont="1" applyBorder="1" applyAlignment="1">
      <alignment vertical="center"/>
    </xf>
    <xf numFmtId="0" fontId="4" fillId="0" borderId="16" xfId="0" applyFont="1" applyBorder="1" applyAlignment="1">
      <alignment vertical="center"/>
    </xf>
    <xf numFmtId="0" fontId="25" fillId="0" borderId="21" xfId="0" applyFont="1" applyBorder="1" applyAlignment="1">
      <alignment vertical="center"/>
    </xf>
    <xf numFmtId="0" fontId="20" fillId="0" borderId="0" xfId="0" applyFont="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20" fillId="0" borderId="27" xfId="0" applyFont="1" applyBorder="1" applyAlignment="1">
      <alignment vertical="center"/>
    </xf>
    <xf numFmtId="0" fontId="25" fillId="0" borderId="28" xfId="0" applyFont="1" applyBorder="1" applyAlignment="1">
      <alignment vertical="center"/>
    </xf>
    <xf numFmtId="0" fontId="15" fillId="0" borderId="20" xfId="0" applyFont="1" applyBorder="1" applyAlignment="1">
      <alignment horizontal="center" vertical="top"/>
    </xf>
    <xf numFmtId="0" fontId="16" fillId="0" borderId="0" xfId="0" applyFont="1" applyAlignment="1">
      <alignment horizontal="justify" vertical="center"/>
    </xf>
    <xf numFmtId="0" fontId="16"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justify" vertical="center"/>
    </xf>
    <xf numFmtId="9" fontId="5" fillId="0" borderId="0" xfId="0" applyNumberFormat="1" applyFont="1" applyAlignment="1">
      <alignment horizontal="center" vertical="center"/>
    </xf>
    <xf numFmtId="9" fontId="5" fillId="0" borderId="0" xfId="1" applyFont="1" applyBorder="1" applyAlignment="1">
      <alignment horizontal="center" vertical="center"/>
    </xf>
    <xf numFmtId="0" fontId="5" fillId="0" borderId="0" xfId="0" applyFont="1" applyAlignment="1">
      <alignment horizontal="justify" vertical="top"/>
    </xf>
    <xf numFmtId="0" fontId="20" fillId="0" borderId="0" xfId="0" applyFont="1" applyAlignment="1">
      <alignment horizontal="justify" vertical="top" wrapText="1"/>
    </xf>
    <xf numFmtId="0" fontId="30" fillId="7" borderId="0" xfId="0" applyFont="1" applyFill="1" applyAlignment="1">
      <alignment horizontal="center" vertical="center"/>
    </xf>
    <xf numFmtId="9" fontId="30" fillId="0" borderId="0" xfId="0" applyNumberFormat="1" applyFont="1" applyAlignment="1">
      <alignment horizontal="center" vertical="center"/>
    </xf>
    <xf numFmtId="9" fontId="30" fillId="8" borderId="0" xfId="0" applyNumberFormat="1" applyFont="1" applyFill="1" applyAlignment="1">
      <alignment horizontal="center" vertical="center"/>
    </xf>
    <xf numFmtId="0" fontId="30" fillId="8" borderId="0" xfId="0" applyFont="1" applyFill="1" applyAlignment="1">
      <alignment horizontal="center" vertical="center"/>
    </xf>
    <xf numFmtId="0" fontId="16" fillId="0" borderId="14" xfId="0" applyFont="1" applyBorder="1" applyAlignment="1">
      <alignment horizontal="justify" vertical="top" wrapText="1"/>
    </xf>
    <xf numFmtId="0" fontId="33" fillId="0" borderId="14" xfId="0" applyFont="1" applyBorder="1" applyAlignment="1">
      <alignment horizontal="justify" vertical="top" wrapText="1"/>
    </xf>
    <xf numFmtId="0" fontId="16" fillId="0" borderId="1" xfId="0" applyFont="1" applyBorder="1" applyAlignment="1">
      <alignment horizontal="justify" vertical="top" wrapText="1"/>
    </xf>
    <xf numFmtId="0" fontId="33" fillId="0" borderId="1" xfId="0" applyFont="1" applyBorder="1" applyAlignment="1">
      <alignment horizontal="justify" vertical="top" wrapText="1"/>
    </xf>
    <xf numFmtId="0" fontId="16" fillId="0" borderId="1" xfId="0" applyFont="1" applyBorder="1" applyAlignment="1">
      <alignment horizontal="justify" vertical="center" wrapText="1"/>
    </xf>
    <xf numFmtId="0" fontId="33" fillId="3" borderId="1" xfId="0" applyFont="1" applyFill="1" applyBorder="1" applyAlignment="1">
      <alignment horizontal="justify" vertical="center"/>
    </xf>
    <xf numFmtId="9" fontId="5" fillId="8" borderId="1" xfId="0" applyNumberFormat="1" applyFont="1" applyFill="1" applyBorder="1" applyAlignment="1">
      <alignment horizontal="center" vertical="center"/>
    </xf>
    <xf numFmtId="0" fontId="16" fillId="3" borderId="1" xfId="0" applyFont="1" applyFill="1" applyBorder="1" applyAlignment="1">
      <alignment horizontal="justify" vertical="center"/>
    </xf>
    <xf numFmtId="0" fontId="33" fillId="3" borderId="14" xfId="0" applyFont="1" applyFill="1" applyBorder="1" applyAlignment="1">
      <alignment horizontal="justify" vertical="top" wrapText="1"/>
    </xf>
    <xf numFmtId="9" fontId="5" fillId="15" borderId="1" xfId="0" applyNumberFormat="1" applyFont="1" applyFill="1" applyBorder="1" applyAlignment="1">
      <alignment horizontal="center" vertical="center"/>
    </xf>
    <xf numFmtId="0" fontId="27" fillId="0" borderId="0" xfId="0" applyFont="1" applyAlignment="1">
      <alignment vertical="center"/>
    </xf>
    <xf numFmtId="0" fontId="27" fillId="7" borderId="1" xfId="0" applyFont="1" applyFill="1" applyBorder="1" applyAlignment="1">
      <alignment vertical="center"/>
    </xf>
    <xf numFmtId="0" fontId="27" fillId="0" borderId="1" xfId="0" applyFont="1" applyBorder="1" applyAlignment="1">
      <alignment vertical="center"/>
    </xf>
    <xf numFmtId="0" fontId="27" fillId="0" borderId="0" xfId="0" applyFont="1" applyAlignment="1">
      <alignment horizontal="center" vertical="center"/>
    </xf>
    <xf numFmtId="0" fontId="5" fillId="0" borderId="1" xfId="0" applyFont="1" applyBorder="1" applyAlignment="1">
      <alignment horizontal="left"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4" borderId="3" xfId="0" applyFont="1" applyFill="1" applyBorder="1" applyAlignment="1">
      <alignment horizontal="center" vertical="center" textRotation="90"/>
    </xf>
    <xf numFmtId="0" fontId="1" fillId="4" borderId="3" xfId="0" applyFont="1" applyFill="1" applyBorder="1" applyAlignment="1">
      <alignment horizontal="center"/>
    </xf>
    <xf numFmtId="0" fontId="32" fillId="11" borderId="5" xfId="0" applyFont="1" applyFill="1" applyBorder="1" applyAlignment="1">
      <alignment horizontal="justify" vertical="center" wrapText="1"/>
    </xf>
    <xf numFmtId="0" fontId="32" fillId="11" borderId="6" xfId="0" applyFont="1" applyFill="1" applyBorder="1" applyAlignment="1">
      <alignment horizontal="justify" vertical="center" wrapText="1"/>
    </xf>
    <xf numFmtId="0" fontId="32" fillId="11" borderId="7" xfId="0" applyFont="1" applyFill="1" applyBorder="1" applyAlignment="1">
      <alignment horizontal="justify" vertical="center" wrapText="1"/>
    </xf>
    <xf numFmtId="0" fontId="32" fillId="10" borderId="5" xfId="0" applyFont="1" applyFill="1" applyBorder="1" applyAlignment="1">
      <alignment horizontal="justify" vertical="center"/>
    </xf>
    <xf numFmtId="0" fontId="32" fillId="10" borderId="6" xfId="0" applyFont="1" applyFill="1" applyBorder="1" applyAlignment="1">
      <alignment horizontal="justify" vertical="center"/>
    </xf>
    <xf numFmtId="0" fontId="32" fillId="10" borderId="7" xfId="0" applyFont="1" applyFill="1" applyBorder="1" applyAlignment="1">
      <alignment horizontal="justify" vertical="center"/>
    </xf>
    <xf numFmtId="0" fontId="18" fillId="0" borderId="10" xfId="0" applyFont="1" applyBorder="1" applyAlignment="1">
      <alignment horizontal="center" vertical="top" wrapText="1"/>
    </xf>
    <xf numFmtId="0" fontId="18" fillId="0" borderId="11" xfId="0" applyFont="1" applyBorder="1" applyAlignment="1">
      <alignment horizontal="center" vertical="top" wrapText="1"/>
    </xf>
    <xf numFmtId="0" fontId="18" fillId="0" borderId="13" xfId="0" applyFont="1" applyBorder="1" applyAlignment="1">
      <alignment horizontal="center" vertical="top" wrapText="1"/>
    </xf>
    <xf numFmtId="0" fontId="18" fillId="0" borderId="1" xfId="0" applyFont="1" applyBorder="1" applyAlignment="1">
      <alignment horizontal="center" vertical="top" wrapText="1"/>
    </xf>
    <xf numFmtId="0" fontId="2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top"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26" fillId="0" borderId="1" xfId="0" applyFont="1" applyBorder="1" applyAlignment="1">
      <alignment horizontal="center" vertical="center"/>
    </xf>
    <xf numFmtId="0" fontId="24" fillId="0" borderId="8"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6" fillId="0" borderId="10"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3"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24" xfId="0" applyFont="1" applyBorder="1" applyAlignment="1">
      <alignment horizontal="center" vertical="center" wrapText="1"/>
    </xf>
    <xf numFmtId="0" fontId="6" fillId="12" borderId="1" xfId="0" applyFont="1" applyFill="1" applyBorder="1" applyAlignment="1">
      <alignment horizontal="center" vertical="center" wrapText="1"/>
    </xf>
    <xf numFmtId="0" fontId="6" fillId="7" borderId="5" xfId="0" applyFont="1" applyFill="1" applyBorder="1" applyAlignment="1">
      <alignment horizontal="center" vertical="center" textRotation="90" wrapText="1"/>
    </xf>
    <xf numFmtId="0" fontId="6" fillId="7" borderId="6" xfId="0" applyFont="1" applyFill="1" applyBorder="1" applyAlignment="1">
      <alignment horizontal="center" vertical="center" textRotation="90" wrapText="1"/>
    </xf>
    <xf numFmtId="0" fontId="6" fillId="7" borderId="7" xfId="0" applyFont="1" applyFill="1" applyBorder="1" applyAlignment="1">
      <alignment horizontal="center" vertical="center" textRotation="90" wrapText="1"/>
    </xf>
    <xf numFmtId="164" fontId="4" fillId="0" borderId="1" xfId="0" applyNumberFormat="1" applyFont="1" applyBorder="1" applyAlignment="1">
      <alignment horizontal="center" vertical="center"/>
    </xf>
    <xf numFmtId="0" fontId="4" fillId="0" borderId="1" xfId="0" applyFont="1" applyBorder="1" applyAlignment="1">
      <alignment horizontal="center" vertical="center"/>
    </xf>
    <xf numFmtId="9" fontId="27" fillId="0" borderId="8" xfId="0" applyNumberFormat="1" applyFont="1" applyBorder="1" applyAlignment="1">
      <alignment horizontal="center" vertical="center"/>
    </xf>
    <xf numFmtId="9" fontId="27" fillId="0" borderId="9" xfId="0" applyNumberFormat="1" applyFont="1" applyBorder="1" applyAlignment="1">
      <alignment horizontal="center" vertical="center"/>
    </xf>
    <xf numFmtId="9" fontId="27" fillId="0" borderId="4" xfId="1" applyFont="1" applyBorder="1" applyAlignment="1">
      <alignment horizontal="center" vertical="center"/>
    </xf>
    <xf numFmtId="9" fontId="27" fillId="0" borderId="17" xfId="1" applyFont="1" applyBorder="1" applyAlignment="1">
      <alignment horizontal="center" vertical="center"/>
    </xf>
    <xf numFmtId="0" fontId="27" fillId="0" borderId="1" xfId="0" applyFont="1" applyBorder="1" applyAlignment="1">
      <alignment horizontal="center" vertical="center"/>
    </xf>
    <xf numFmtId="0" fontId="15" fillId="0" borderId="29" xfId="0" applyFont="1" applyBorder="1" applyAlignment="1">
      <alignment horizontal="center" vertical="top"/>
    </xf>
    <xf numFmtId="0" fontId="15" fillId="0" borderId="30" xfId="0" applyFont="1" applyBorder="1" applyAlignment="1">
      <alignment horizontal="center" vertical="top"/>
    </xf>
    <xf numFmtId="0" fontId="15" fillId="0" borderId="31" xfId="0" applyFont="1" applyBorder="1" applyAlignment="1">
      <alignment horizontal="center" vertical="top"/>
    </xf>
    <xf numFmtId="0" fontId="32" fillId="14" borderId="5" xfId="0" applyFont="1" applyFill="1" applyBorder="1" applyAlignment="1">
      <alignment horizontal="justify" vertical="center" wrapText="1"/>
    </xf>
    <xf numFmtId="0" fontId="32" fillId="14" borderId="6" xfId="0" applyFont="1" applyFill="1" applyBorder="1" applyAlignment="1">
      <alignment horizontal="justify" vertical="center" wrapText="1"/>
    </xf>
    <xf numFmtId="0" fontId="32" fillId="14" borderId="7" xfId="0" applyFont="1" applyFill="1" applyBorder="1" applyAlignment="1">
      <alignment horizontal="justify" vertical="center" wrapText="1"/>
    </xf>
    <xf numFmtId="0" fontId="16" fillId="0" borderId="1" xfId="0" applyFont="1" applyBorder="1" applyAlignment="1">
      <alignment horizontal="justify"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16" fillId="0" borderId="2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32" fillId="13" borderId="5" xfId="0" applyFont="1" applyFill="1" applyBorder="1" applyAlignment="1">
      <alignment horizontal="center" vertical="center"/>
    </xf>
    <xf numFmtId="0" fontId="32" fillId="13" borderId="7" xfId="0" applyFont="1" applyFill="1" applyBorder="1" applyAlignment="1">
      <alignment horizontal="center" vertical="center"/>
    </xf>
    <xf numFmtId="0" fontId="32" fillId="9" borderId="5" xfId="0" applyFont="1" applyFill="1" applyBorder="1" applyAlignment="1">
      <alignment horizontal="justify" vertical="center" wrapText="1"/>
    </xf>
    <xf numFmtId="0" fontId="32" fillId="9" borderId="6" xfId="0" applyFont="1" applyFill="1" applyBorder="1" applyAlignment="1">
      <alignment horizontal="justify" vertical="center" wrapText="1"/>
    </xf>
    <xf numFmtId="0" fontId="32" fillId="9" borderId="7" xfId="0" applyFont="1" applyFill="1" applyBorder="1" applyAlignment="1">
      <alignment horizontal="justify" vertical="center" wrapText="1"/>
    </xf>
    <xf numFmtId="9" fontId="5" fillId="3" borderId="1" xfId="0"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68B8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18</xdr:row>
      <xdr:rowOff>152400</xdr:rowOff>
    </xdr:from>
    <xdr:to>
      <xdr:col>1</xdr:col>
      <xdr:colOff>3729450</xdr:colOff>
      <xdr:row>33</xdr:row>
      <xdr:rowOff>174900</xdr:rowOff>
    </xdr:to>
    <xdr:pic>
      <xdr:nvPicPr>
        <xdr:cNvPr id="2" name="Imagen 1" descr="ODS-web@2x | Canvas | Responsabilidad Social Corporativa">
          <a:extLst>
            <a:ext uri="{FF2B5EF4-FFF2-40B4-BE49-F238E27FC236}">
              <a16:creationId xmlns:a16="http://schemas.microsoft.com/office/drawing/2014/main" id="{9240AF59-402F-CEF3-D5D7-E785FE49B0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7077075"/>
          <a:ext cx="4320000" cy="28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4143375</xdr:colOff>
      <xdr:row>18</xdr:row>
      <xdr:rowOff>95250</xdr:rowOff>
    </xdr:from>
    <xdr:to>
      <xdr:col>1</xdr:col>
      <xdr:colOff>6545295</xdr:colOff>
      <xdr:row>33</xdr:row>
      <xdr:rowOff>117750</xdr:rowOff>
    </xdr:to>
    <xdr:pic>
      <xdr:nvPicPr>
        <xdr:cNvPr id="4" name="Imagen 3" descr="Cómo alinear tu RSE con los ODS">
          <a:extLst>
            <a:ext uri="{FF2B5EF4-FFF2-40B4-BE49-F238E27FC236}">
              <a16:creationId xmlns:a16="http://schemas.microsoft.com/office/drawing/2014/main" id="{CF1FBADB-C006-5D16-C7F2-F2415E3ECA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05375" y="7019925"/>
          <a:ext cx="2401920" cy="28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11</xdr:row>
      <xdr:rowOff>0</xdr:rowOff>
    </xdr:from>
    <xdr:to>
      <xdr:col>5</xdr:col>
      <xdr:colOff>1726610</xdr:colOff>
      <xdr:row>11</xdr:row>
      <xdr:rowOff>0</xdr:rowOff>
    </xdr:to>
    <xdr:pic>
      <xdr:nvPicPr>
        <xdr:cNvPr id="2" name="2 Imagen" descr="C:\SANDRA PORRAS\ARCHIVO EAAY\UNIDAD ARCHIVO 2010 FREDDY\LOGO E.A.A.A.Y\logoacunuevo.jpg">
          <a:extLst>
            <a:ext uri="{FF2B5EF4-FFF2-40B4-BE49-F238E27FC236}">
              <a16:creationId xmlns:a16="http://schemas.microsoft.com/office/drawing/2014/main" id="{5D320260-47F6-4CE8-8265-B306C55F341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495425"/>
          <a:ext cx="1727762" cy="411"/>
        </a:xfrm>
        <a:prstGeom prst="rect">
          <a:avLst/>
        </a:prstGeom>
        <a:noFill/>
        <a:ln w="9525">
          <a:noFill/>
          <a:miter lim="800000"/>
          <a:headEnd/>
          <a:tailEnd/>
        </a:ln>
      </xdr:spPr>
    </xdr:pic>
    <xdr:clientData/>
  </xdr:twoCellAnchor>
  <xdr:twoCellAnchor editAs="oneCell">
    <xdr:from>
      <xdr:col>1</xdr:col>
      <xdr:colOff>238125</xdr:colOff>
      <xdr:row>11</xdr:row>
      <xdr:rowOff>0</xdr:rowOff>
    </xdr:from>
    <xdr:to>
      <xdr:col>5</xdr:col>
      <xdr:colOff>1726610</xdr:colOff>
      <xdr:row>11</xdr:row>
      <xdr:rowOff>0</xdr:rowOff>
    </xdr:to>
    <xdr:pic>
      <xdr:nvPicPr>
        <xdr:cNvPr id="3" name="2 Imagen" descr="C:\SANDRA PORRAS\ARCHIVO EAAY\UNIDAD ARCHIVO 2010 FREDDY\LOGO E.A.A.A.Y\logoacunuevo.jpg">
          <a:extLst>
            <a:ext uri="{FF2B5EF4-FFF2-40B4-BE49-F238E27FC236}">
              <a16:creationId xmlns:a16="http://schemas.microsoft.com/office/drawing/2014/main" id="{B53F4327-DCA2-48E7-8846-8B90E7E5D01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495425"/>
          <a:ext cx="1727762" cy="413"/>
        </a:xfrm>
        <a:prstGeom prst="rect">
          <a:avLst/>
        </a:prstGeom>
        <a:noFill/>
        <a:ln w="9525">
          <a:noFill/>
          <a:miter lim="800000"/>
          <a:headEnd/>
          <a:tailEnd/>
        </a:ln>
      </xdr:spPr>
    </xdr:pic>
    <xdr:clientData/>
  </xdr:twoCellAnchor>
  <xdr:twoCellAnchor editAs="oneCell">
    <xdr:from>
      <xdr:col>1</xdr:col>
      <xdr:colOff>238125</xdr:colOff>
      <xdr:row>11</xdr:row>
      <xdr:rowOff>0</xdr:rowOff>
    </xdr:from>
    <xdr:to>
      <xdr:col>5</xdr:col>
      <xdr:colOff>1726610</xdr:colOff>
      <xdr:row>11</xdr:row>
      <xdr:rowOff>0</xdr:rowOff>
    </xdr:to>
    <xdr:pic>
      <xdr:nvPicPr>
        <xdr:cNvPr id="4" name="2 Imagen" descr="C:\SANDRA PORRAS\ARCHIVO EAAY\UNIDAD ARCHIVO 2010 FREDDY\LOGO E.A.A.A.Y\logoacunuevo.jpg">
          <a:extLst>
            <a:ext uri="{FF2B5EF4-FFF2-40B4-BE49-F238E27FC236}">
              <a16:creationId xmlns:a16="http://schemas.microsoft.com/office/drawing/2014/main" id="{0B23DCCB-7770-4972-BB9E-3006AA90C6E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495425"/>
          <a:ext cx="1727762" cy="412"/>
        </a:xfrm>
        <a:prstGeom prst="rect">
          <a:avLst/>
        </a:prstGeom>
        <a:noFill/>
        <a:ln w="9525">
          <a:noFill/>
          <a:miter lim="800000"/>
          <a:headEnd/>
          <a:tailEnd/>
        </a:ln>
      </xdr:spPr>
    </xdr:pic>
    <xdr:clientData/>
  </xdr:twoCellAnchor>
  <xdr:twoCellAnchor editAs="oneCell">
    <xdr:from>
      <xdr:col>1</xdr:col>
      <xdr:colOff>238125</xdr:colOff>
      <xdr:row>11</xdr:row>
      <xdr:rowOff>0</xdr:rowOff>
    </xdr:from>
    <xdr:to>
      <xdr:col>5</xdr:col>
      <xdr:colOff>1726610</xdr:colOff>
      <xdr:row>11</xdr:row>
      <xdr:rowOff>0</xdr:rowOff>
    </xdr:to>
    <xdr:pic>
      <xdr:nvPicPr>
        <xdr:cNvPr id="5" name="2 Imagen" descr="C:\SANDRA PORRAS\ARCHIVO EAAY\UNIDAD ARCHIVO 2010 FREDDY\LOGO E.A.A.A.Y\logoacunuevo.jpg">
          <a:extLst>
            <a:ext uri="{FF2B5EF4-FFF2-40B4-BE49-F238E27FC236}">
              <a16:creationId xmlns:a16="http://schemas.microsoft.com/office/drawing/2014/main" id="{D081FBDD-586F-440A-8A1B-0F0E7FE5CFB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495425"/>
          <a:ext cx="1727762" cy="418"/>
        </a:xfrm>
        <a:prstGeom prst="rect">
          <a:avLst/>
        </a:prstGeom>
        <a:noFill/>
        <a:ln w="9525">
          <a:noFill/>
          <a:miter lim="800000"/>
          <a:headEnd/>
          <a:tailEnd/>
        </a:ln>
      </xdr:spPr>
    </xdr:pic>
    <xdr:clientData/>
  </xdr:twoCellAnchor>
  <xdr:twoCellAnchor editAs="oneCell">
    <xdr:from>
      <xdr:col>1</xdr:col>
      <xdr:colOff>238125</xdr:colOff>
      <xdr:row>11</xdr:row>
      <xdr:rowOff>0</xdr:rowOff>
    </xdr:from>
    <xdr:to>
      <xdr:col>5</xdr:col>
      <xdr:colOff>1726610</xdr:colOff>
      <xdr:row>11</xdr:row>
      <xdr:rowOff>0</xdr:rowOff>
    </xdr:to>
    <xdr:pic>
      <xdr:nvPicPr>
        <xdr:cNvPr id="6" name="2 Imagen" descr="C:\SANDRA PORRAS\ARCHIVO EAAY\UNIDAD ARCHIVO 2010 FREDDY\LOGO E.A.A.A.Y\logoacunuevo.jpg">
          <a:extLst>
            <a:ext uri="{FF2B5EF4-FFF2-40B4-BE49-F238E27FC236}">
              <a16:creationId xmlns:a16="http://schemas.microsoft.com/office/drawing/2014/main" id="{6DD7CB95-F351-4E9E-84AE-42A70806559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495425"/>
          <a:ext cx="1727762" cy="2793"/>
        </a:xfrm>
        <a:prstGeom prst="rect">
          <a:avLst/>
        </a:prstGeom>
        <a:noFill/>
        <a:ln w="9525">
          <a:noFill/>
          <a:miter lim="800000"/>
          <a:headEnd/>
          <a:tailEnd/>
        </a:ln>
      </xdr:spPr>
    </xdr:pic>
    <xdr:clientData/>
  </xdr:twoCellAnchor>
  <xdr:twoCellAnchor editAs="oneCell">
    <xdr:from>
      <xdr:col>5</xdr:col>
      <xdr:colOff>238125</xdr:colOff>
      <xdr:row>11</xdr:row>
      <xdr:rowOff>0</xdr:rowOff>
    </xdr:from>
    <xdr:to>
      <xdr:col>5</xdr:col>
      <xdr:colOff>1964271</xdr:colOff>
      <xdr:row>11</xdr:row>
      <xdr:rowOff>0</xdr:rowOff>
    </xdr:to>
    <xdr:pic>
      <xdr:nvPicPr>
        <xdr:cNvPr id="7" name="2 Imagen" descr="C:\SANDRA PORRAS\ARCHIVO EAAY\UNIDAD ARCHIVO 2010 FREDDY\LOGO E.A.A.A.Y\logoacunuevo.jpg">
          <a:extLst>
            <a:ext uri="{FF2B5EF4-FFF2-40B4-BE49-F238E27FC236}">
              <a16:creationId xmlns:a16="http://schemas.microsoft.com/office/drawing/2014/main" id="{C9A22837-BDD3-4AF4-B728-1CF3B1A4CB2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14525" y="1495425"/>
          <a:ext cx="1728963" cy="411"/>
        </a:xfrm>
        <a:prstGeom prst="rect">
          <a:avLst/>
        </a:prstGeom>
        <a:noFill/>
        <a:ln w="9525">
          <a:noFill/>
          <a:miter lim="800000"/>
          <a:headEnd/>
          <a:tailEnd/>
        </a:ln>
      </xdr:spPr>
    </xdr:pic>
    <xdr:clientData/>
  </xdr:twoCellAnchor>
  <xdr:twoCellAnchor editAs="oneCell">
    <xdr:from>
      <xdr:col>5</xdr:col>
      <xdr:colOff>238125</xdr:colOff>
      <xdr:row>11</xdr:row>
      <xdr:rowOff>0</xdr:rowOff>
    </xdr:from>
    <xdr:to>
      <xdr:col>5</xdr:col>
      <xdr:colOff>1964271</xdr:colOff>
      <xdr:row>11</xdr:row>
      <xdr:rowOff>0</xdr:rowOff>
    </xdr:to>
    <xdr:pic>
      <xdr:nvPicPr>
        <xdr:cNvPr id="8" name="2 Imagen" descr="C:\SANDRA PORRAS\ARCHIVO EAAY\UNIDAD ARCHIVO 2010 FREDDY\LOGO E.A.A.A.Y\logoacunuevo.jpg">
          <a:extLst>
            <a:ext uri="{FF2B5EF4-FFF2-40B4-BE49-F238E27FC236}">
              <a16:creationId xmlns:a16="http://schemas.microsoft.com/office/drawing/2014/main" id="{1B4B2F87-83CA-443A-8F80-8E7EDE004AD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14525" y="1495425"/>
          <a:ext cx="1728963" cy="413"/>
        </a:xfrm>
        <a:prstGeom prst="rect">
          <a:avLst/>
        </a:prstGeom>
        <a:noFill/>
        <a:ln w="9525">
          <a:noFill/>
          <a:miter lim="800000"/>
          <a:headEnd/>
          <a:tailEnd/>
        </a:ln>
      </xdr:spPr>
    </xdr:pic>
    <xdr:clientData/>
  </xdr:twoCellAnchor>
  <xdr:twoCellAnchor editAs="oneCell">
    <xdr:from>
      <xdr:col>5</xdr:col>
      <xdr:colOff>238125</xdr:colOff>
      <xdr:row>11</xdr:row>
      <xdr:rowOff>0</xdr:rowOff>
    </xdr:from>
    <xdr:to>
      <xdr:col>5</xdr:col>
      <xdr:colOff>1964271</xdr:colOff>
      <xdr:row>11</xdr:row>
      <xdr:rowOff>0</xdr:rowOff>
    </xdr:to>
    <xdr:pic>
      <xdr:nvPicPr>
        <xdr:cNvPr id="9" name="2 Imagen" descr="C:\SANDRA PORRAS\ARCHIVO EAAY\UNIDAD ARCHIVO 2010 FREDDY\LOGO E.A.A.A.Y\logoacunuevo.jpg">
          <a:extLst>
            <a:ext uri="{FF2B5EF4-FFF2-40B4-BE49-F238E27FC236}">
              <a16:creationId xmlns:a16="http://schemas.microsoft.com/office/drawing/2014/main" id="{C7CC4CB7-9162-4D07-B530-4E12A87EC8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14525" y="1495425"/>
          <a:ext cx="1728963" cy="412"/>
        </a:xfrm>
        <a:prstGeom prst="rect">
          <a:avLst/>
        </a:prstGeom>
        <a:noFill/>
        <a:ln w="9525">
          <a:noFill/>
          <a:miter lim="800000"/>
          <a:headEnd/>
          <a:tailEnd/>
        </a:ln>
      </xdr:spPr>
    </xdr:pic>
    <xdr:clientData/>
  </xdr:twoCellAnchor>
  <xdr:twoCellAnchor editAs="oneCell">
    <xdr:from>
      <xdr:col>5</xdr:col>
      <xdr:colOff>238125</xdr:colOff>
      <xdr:row>11</xdr:row>
      <xdr:rowOff>0</xdr:rowOff>
    </xdr:from>
    <xdr:to>
      <xdr:col>5</xdr:col>
      <xdr:colOff>1964271</xdr:colOff>
      <xdr:row>11</xdr:row>
      <xdr:rowOff>0</xdr:rowOff>
    </xdr:to>
    <xdr:pic>
      <xdr:nvPicPr>
        <xdr:cNvPr id="10" name="2 Imagen" descr="C:\SANDRA PORRAS\ARCHIVO EAAY\UNIDAD ARCHIVO 2010 FREDDY\LOGO E.A.A.A.Y\logoacunuevo.jpg">
          <a:extLst>
            <a:ext uri="{FF2B5EF4-FFF2-40B4-BE49-F238E27FC236}">
              <a16:creationId xmlns:a16="http://schemas.microsoft.com/office/drawing/2014/main" id="{07A4D3D6-6C7A-4B92-83E7-978F65E7727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14525" y="1495425"/>
          <a:ext cx="1728963" cy="418"/>
        </a:xfrm>
        <a:prstGeom prst="rect">
          <a:avLst/>
        </a:prstGeom>
        <a:noFill/>
        <a:ln w="9525">
          <a:noFill/>
          <a:miter lim="800000"/>
          <a:headEnd/>
          <a:tailEnd/>
        </a:ln>
      </xdr:spPr>
    </xdr:pic>
    <xdr:clientData/>
  </xdr:twoCellAnchor>
  <xdr:twoCellAnchor editAs="oneCell">
    <xdr:from>
      <xdr:col>5</xdr:col>
      <xdr:colOff>238125</xdr:colOff>
      <xdr:row>11</xdr:row>
      <xdr:rowOff>0</xdr:rowOff>
    </xdr:from>
    <xdr:to>
      <xdr:col>5</xdr:col>
      <xdr:colOff>1964271</xdr:colOff>
      <xdr:row>11</xdr:row>
      <xdr:rowOff>0</xdr:rowOff>
    </xdr:to>
    <xdr:pic>
      <xdr:nvPicPr>
        <xdr:cNvPr id="11" name="2 Imagen" descr="C:\SANDRA PORRAS\ARCHIVO EAAY\UNIDAD ARCHIVO 2010 FREDDY\LOGO E.A.A.A.Y\logoacunuevo.jpg">
          <a:extLst>
            <a:ext uri="{FF2B5EF4-FFF2-40B4-BE49-F238E27FC236}">
              <a16:creationId xmlns:a16="http://schemas.microsoft.com/office/drawing/2014/main" id="{DE36F9C1-D5CC-4528-A39D-9018749121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14525" y="1495425"/>
          <a:ext cx="1728963" cy="2793"/>
        </a:xfrm>
        <a:prstGeom prst="rect">
          <a:avLst/>
        </a:prstGeom>
        <a:noFill/>
        <a:ln w="9525">
          <a:noFill/>
          <a:miter lim="800000"/>
          <a:headEnd/>
          <a:tailEnd/>
        </a:ln>
      </xdr:spPr>
    </xdr:pic>
    <xdr:clientData/>
  </xdr:twoCellAnchor>
  <xdr:twoCellAnchor editAs="oneCell">
    <xdr:from>
      <xdr:col>1</xdr:col>
      <xdr:colOff>238125</xdr:colOff>
      <xdr:row>11</xdr:row>
      <xdr:rowOff>0</xdr:rowOff>
    </xdr:from>
    <xdr:to>
      <xdr:col>5</xdr:col>
      <xdr:colOff>1726610</xdr:colOff>
      <xdr:row>11</xdr:row>
      <xdr:rowOff>0</xdr:rowOff>
    </xdr:to>
    <xdr:pic>
      <xdr:nvPicPr>
        <xdr:cNvPr id="12" name="2 Imagen" descr="C:\SANDRA PORRAS\ARCHIVO EAAY\UNIDAD ARCHIVO 2010 FREDDY\LOGO E.A.A.A.Y\logoacunuevo.jpg">
          <a:extLst>
            <a:ext uri="{FF2B5EF4-FFF2-40B4-BE49-F238E27FC236}">
              <a16:creationId xmlns:a16="http://schemas.microsoft.com/office/drawing/2014/main" id="{6BC9C4E1-48FC-4D32-A2E4-CCF2D7CBD66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495425"/>
          <a:ext cx="1727762" cy="411"/>
        </a:xfrm>
        <a:prstGeom prst="rect">
          <a:avLst/>
        </a:prstGeom>
        <a:noFill/>
        <a:ln w="9525">
          <a:noFill/>
          <a:miter lim="800000"/>
          <a:headEnd/>
          <a:tailEnd/>
        </a:ln>
      </xdr:spPr>
    </xdr:pic>
    <xdr:clientData/>
  </xdr:twoCellAnchor>
  <xdr:twoCellAnchor editAs="oneCell">
    <xdr:from>
      <xdr:col>1</xdr:col>
      <xdr:colOff>238125</xdr:colOff>
      <xdr:row>11</xdr:row>
      <xdr:rowOff>0</xdr:rowOff>
    </xdr:from>
    <xdr:to>
      <xdr:col>5</xdr:col>
      <xdr:colOff>1726610</xdr:colOff>
      <xdr:row>11</xdr:row>
      <xdr:rowOff>0</xdr:rowOff>
    </xdr:to>
    <xdr:pic>
      <xdr:nvPicPr>
        <xdr:cNvPr id="13" name="2 Imagen" descr="C:\SANDRA PORRAS\ARCHIVO EAAY\UNIDAD ARCHIVO 2010 FREDDY\LOGO E.A.A.A.Y\logoacunuevo.jpg">
          <a:extLst>
            <a:ext uri="{FF2B5EF4-FFF2-40B4-BE49-F238E27FC236}">
              <a16:creationId xmlns:a16="http://schemas.microsoft.com/office/drawing/2014/main" id="{E3964785-A444-4FF4-AC3E-CD25CF1FC23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495425"/>
          <a:ext cx="1727762" cy="413"/>
        </a:xfrm>
        <a:prstGeom prst="rect">
          <a:avLst/>
        </a:prstGeom>
        <a:noFill/>
        <a:ln w="9525">
          <a:noFill/>
          <a:miter lim="800000"/>
          <a:headEnd/>
          <a:tailEnd/>
        </a:ln>
      </xdr:spPr>
    </xdr:pic>
    <xdr:clientData/>
  </xdr:twoCellAnchor>
  <xdr:twoCellAnchor editAs="oneCell">
    <xdr:from>
      <xdr:col>5</xdr:col>
      <xdr:colOff>238125</xdr:colOff>
      <xdr:row>11</xdr:row>
      <xdr:rowOff>0</xdr:rowOff>
    </xdr:from>
    <xdr:to>
      <xdr:col>5</xdr:col>
      <xdr:colOff>1964271</xdr:colOff>
      <xdr:row>11</xdr:row>
      <xdr:rowOff>0</xdr:rowOff>
    </xdr:to>
    <xdr:pic>
      <xdr:nvPicPr>
        <xdr:cNvPr id="14" name="2 Imagen" descr="C:\SANDRA PORRAS\ARCHIVO EAAY\UNIDAD ARCHIVO 2010 FREDDY\LOGO E.A.A.A.Y\logoacunuevo.jpg">
          <a:extLst>
            <a:ext uri="{FF2B5EF4-FFF2-40B4-BE49-F238E27FC236}">
              <a16:creationId xmlns:a16="http://schemas.microsoft.com/office/drawing/2014/main" id="{E1D3C3AB-AFE4-4276-AD51-A27FBC26E0A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14525" y="1495425"/>
          <a:ext cx="1728963" cy="411"/>
        </a:xfrm>
        <a:prstGeom prst="rect">
          <a:avLst/>
        </a:prstGeom>
        <a:noFill/>
        <a:ln w="9525">
          <a:noFill/>
          <a:miter lim="800000"/>
          <a:headEnd/>
          <a:tailEnd/>
        </a:ln>
      </xdr:spPr>
    </xdr:pic>
    <xdr:clientData/>
  </xdr:twoCellAnchor>
  <xdr:twoCellAnchor editAs="oneCell">
    <xdr:from>
      <xdr:col>5</xdr:col>
      <xdr:colOff>238125</xdr:colOff>
      <xdr:row>11</xdr:row>
      <xdr:rowOff>0</xdr:rowOff>
    </xdr:from>
    <xdr:to>
      <xdr:col>5</xdr:col>
      <xdr:colOff>1964271</xdr:colOff>
      <xdr:row>11</xdr:row>
      <xdr:rowOff>0</xdr:rowOff>
    </xdr:to>
    <xdr:pic>
      <xdr:nvPicPr>
        <xdr:cNvPr id="15" name="2 Imagen" descr="C:\SANDRA PORRAS\ARCHIVO EAAY\UNIDAD ARCHIVO 2010 FREDDY\LOGO E.A.A.A.Y\logoacunuevo.jpg">
          <a:extLst>
            <a:ext uri="{FF2B5EF4-FFF2-40B4-BE49-F238E27FC236}">
              <a16:creationId xmlns:a16="http://schemas.microsoft.com/office/drawing/2014/main" id="{74B32705-D357-4AAF-AD82-757E4B52E3E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14525" y="1495425"/>
          <a:ext cx="1728963" cy="413"/>
        </a:xfrm>
        <a:prstGeom prst="rect">
          <a:avLst/>
        </a:prstGeom>
        <a:noFill/>
        <a:ln w="9525">
          <a:noFill/>
          <a:miter lim="800000"/>
          <a:headEnd/>
          <a:tailEnd/>
        </a:ln>
      </xdr:spPr>
    </xdr:pic>
    <xdr:clientData/>
  </xdr:twoCellAnchor>
  <xdr:twoCellAnchor editAs="oneCell">
    <xdr:from>
      <xdr:col>5</xdr:col>
      <xdr:colOff>238125</xdr:colOff>
      <xdr:row>11</xdr:row>
      <xdr:rowOff>0</xdr:rowOff>
    </xdr:from>
    <xdr:to>
      <xdr:col>5</xdr:col>
      <xdr:colOff>1964271</xdr:colOff>
      <xdr:row>11</xdr:row>
      <xdr:rowOff>0</xdr:rowOff>
    </xdr:to>
    <xdr:pic>
      <xdr:nvPicPr>
        <xdr:cNvPr id="16" name="2 Imagen" descr="C:\SANDRA PORRAS\ARCHIVO EAAY\UNIDAD ARCHIVO 2010 FREDDY\LOGO E.A.A.A.Y\logoacunuevo.jpg">
          <a:extLst>
            <a:ext uri="{FF2B5EF4-FFF2-40B4-BE49-F238E27FC236}">
              <a16:creationId xmlns:a16="http://schemas.microsoft.com/office/drawing/2014/main" id="{CAA97DA6-0589-487F-8C5A-DF09134A6C2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14525" y="1495425"/>
          <a:ext cx="1728963" cy="412"/>
        </a:xfrm>
        <a:prstGeom prst="rect">
          <a:avLst/>
        </a:prstGeom>
        <a:noFill/>
        <a:ln w="9525">
          <a:noFill/>
          <a:miter lim="800000"/>
          <a:headEnd/>
          <a:tailEnd/>
        </a:ln>
      </xdr:spPr>
    </xdr:pic>
    <xdr:clientData/>
  </xdr:twoCellAnchor>
  <xdr:twoCellAnchor editAs="oneCell">
    <xdr:from>
      <xdr:col>5</xdr:col>
      <xdr:colOff>238125</xdr:colOff>
      <xdr:row>11</xdr:row>
      <xdr:rowOff>0</xdr:rowOff>
    </xdr:from>
    <xdr:to>
      <xdr:col>5</xdr:col>
      <xdr:colOff>1964271</xdr:colOff>
      <xdr:row>11</xdr:row>
      <xdr:rowOff>0</xdr:rowOff>
    </xdr:to>
    <xdr:pic>
      <xdr:nvPicPr>
        <xdr:cNvPr id="17" name="2 Imagen" descr="C:\SANDRA PORRAS\ARCHIVO EAAY\UNIDAD ARCHIVO 2010 FREDDY\LOGO E.A.A.A.Y\logoacunuevo.jpg">
          <a:extLst>
            <a:ext uri="{FF2B5EF4-FFF2-40B4-BE49-F238E27FC236}">
              <a16:creationId xmlns:a16="http://schemas.microsoft.com/office/drawing/2014/main" id="{095342B1-0681-4447-B06C-A934AAF3D8B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14525" y="1495425"/>
          <a:ext cx="1728963" cy="418"/>
        </a:xfrm>
        <a:prstGeom prst="rect">
          <a:avLst/>
        </a:prstGeom>
        <a:noFill/>
        <a:ln w="9525">
          <a:noFill/>
          <a:miter lim="800000"/>
          <a:headEnd/>
          <a:tailEnd/>
        </a:ln>
      </xdr:spPr>
    </xdr:pic>
    <xdr:clientData/>
  </xdr:twoCellAnchor>
  <xdr:twoCellAnchor editAs="oneCell">
    <xdr:from>
      <xdr:col>5</xdr:col>
      <xdr:colOff>238125</xdr:colOff>
      <xdr:row>11</xdr:row>
      <xdr:rowOff>0</xdr:rowOff>
    </xdr:from>
    <xdr:to>
      <xdr:col>5</xdr:col>
      <xdr:colOff>1964271</xdr:colOff>
      <xdr:row>11</xdr:row>
      <xdr:rowOff>0</xdr:rowOff>
    </xdr:to>
    <xdr:pic>
      <xdr:nvPicPr>
        <xdr:cNvPr id="18" name="2 Imagen" descr="C:\SANDRA PORRAS\ARCHIVO EAAY\UNIDAD ARCHIVO 2010 FREDDY\LOGO E.A.A.A.Y\logoacunuevo.jpg">
          <a:extLst>
            <a:ext uri="{FF2B5EF4-FFF2-40B4-BE49-F238E27FC236}">
              <a16:creationId xmlns:a16="http://schemas.microsoft.com/office/drawing/2014/main" id="{9D3AA01F-4131-417B-8DB7-328E4BA8D67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14525" y="1495425"/>
          <a:ext cx="1728963" cy="2793"/>
        </a:xfrm>
        <a:prstGeom prst="rect">
          <a:avLst/>
        </a:prstGeom>
        <a:noFill/>
        <a:ln w="9525">
          <a:noFill/>
          <a:miter lim="800000"/>
          <a:headEnd/>
          <a:tailEnd/>
        </a:ln>
      </xdr:spPr>
    </xdr:pic>
    <xdr:clientData/>
  </xdr:twoCellAnchor>
  <xdr:twoCellAnchor editAs="oneCell">
    <xdr:from>
      <xdr:col>5</xdr:col>
      <xdr:colOff>90554</xdr:colOff>
      <xdr:row>14</xdr:row>
      <xdr:rowOff>603696</xdr:rowOff>
    </xdr:from>
    <xdr:to>
      <xdr:col>5</xdr:col>
      <xdr:colOff>1816700</xdr:colOff>
      <xdr:row>14</xdr:row>
      <xdr:rowOff>603696</xdr:rowOff>
    </xdr:to>
    <xdr:pic>
      <xdr:nvPicPr>
        <xdr:cNvPr id="19" name="2 Imagen" descr="C:\SANDRA PORRAS\ARCHIVO EAAY\UNIDAD ARCHIVO 2010 FREDDY\LOGO E.A.A.A.Y\logoacunuevo.jpg">
          <a:extLst>
            <a:ext uri="{FF2B5EF4-FFF2-40B4-BE49-F238E27FC236}">
              <a16:creationId xmlns:a16="http://schemas.microsoft.com/office/drawing/2014/main" id="{C06B33E4-2614-47A6-B7C0-22791ADA340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0554" y="7150457"/>
          <a:ext cx="1726146" cy="0"/>
        </a:xfrm>
        <a:prstGeom prst="rect">
          <a:avLst/>
        </a:prstGeom>
        <a:noFill/>
        <a:ln w="9525">
          <a:noFill/>
          <a:miter lim="800000"/>
          <a:headEnd/>
          <a:tailEnd/>
        </a:ln>
      </xdr:spPr>
    </xdr:pic>
    <xdr:clientData/>
  </xdr:twoCellAnchor>
  <xdr:twoCellAnchor editAs="oneCell">
    <xdr:from>
      <xdr:col>0</xdr:col>
      <xdr:colOff>0</xdr:colOff>
      <xdr:row>11</xdr:row>
      <xdr:rowOff>751267</xdr:rowOff>
    </xdr:from>
    <xdr:to>
      <xdr:col>5</xdr:col>
      <xdr:colOff>1726146</xdr:colOff>
      <xdr:row>12</xdr:row>
      <xdr:rowOff>1174</xdr:rowOff>
    </xdr:to>
    <xdr:pic>
      <xdr:nvPicPr>
        <xdr:cNvPr id="20" name="2 Imagen" descr="C:\SANDRA PORRAS\ARCHIVO EAAY\UNIDAD ARCHIVO 2010 FREDDY\LOGO E.A.A.A.Y\logoacunuevo.jpg">
          <a:extLst>
            <a:ext uri="{FF2B5EF4-FFF2-40B4-BE49-F238E27FC236}">
              <a16:creationId xmlns:a16="http://schemas.microsoft.com/office/drawing/2014/main" id="{0F8D418D-FCD0-48DB-9D67-41530F94CE4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756337"/>
          <a:ext cx="1726146" cy="0"/>
        </a:xfrm>
        <a:prstGeom prst="rect">
          <a:avLst/>
        </a:prstGeom>
        <a:noFill/>
        <a:ln w="9525">
          <a:noFill/>
          <a:miter lim="800000"/>
          <a:headEnd/>
          <a:tailEnd/>
        </a:ln>
      </xdr:spPr>
    </xdr:pic>
    <xdr:clientData/>
  </xdr:twoCellAnchor>
  <xdr:twoCellAnchor editAs="oneCell">
    <xdr:from>
      <xdr:col>0</xdr:col>
      <xdr:colOff>161925</xdr:colOff>
      <xdr:row>0</xdr:row>
      <xdr:rowOff>0</xdr:rowOff>
    </xdr:from>
    <xdr:to>
      <xdr:col>5</xdr:col>
      <xdr:colOff>1748847</xdr:colOff>
      <xdr:row>0</xdr:row>
      <xdr:rowOff>0</xdr:rowOff>
    </xdr:to>
    <xdr:pic>
      <xdr:nvPicPr>
        <xdr:cNvPr id="28" name="2 Imagen" descr="C:\SANDRA PORRAS\ARCHIVO EAAY\UNIDAD ARCHIVO 2010 FREDDY\LOGO E.A.A.A.Y\logoacunuevo.jpg">
          <a:extLst>
            <a:ext uri="{FF2B5EF4-FFF2-40B4-BE49-F238E27FC236}">
              <a16:creationId xmlns:a16="http://schemas.microsoft.com/office/drawing/2014/main" id="{2CD02C6B-1A86-4267-BD97-71A8D9DD35B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61925" y="228600"/>
          <a:ext cx="1747237" cy="0"/>
        </a:xfrm>
        <a:prstGeom prst="rect">
          <a:avLst/>
        </a:prstGeom>
        <a:noFill/>
        <a:ln w="9525">
          <a:noFill/>
          <a:miter lim="800000"/>
          <a:headEnd/>
          <a:tailEnd/>
        </a:ln>
      </xdr:spPr>
    </xdr:pic>
    <xdr:clientData/>
  </xdr:twoCellAnchor>
  <xdr:twoCellAnchor editAs="oneCell">
    <xdr:from>
      <xdr:col>0</xdr:col>
      <xdr:colOff>216285</xdr:colOff>
      <xdr:row>0</xdr:row>
      <xdr:rowOff>28575</xdr:rowOff>
    </xdr:from>
    <xdr:to>
      <xdr:col>5</xdr:col>
      <xdr:colOff>1385525</xdr:colOff>
      <xdr:row>10</xdr:row>
      <xdr:rowOff>342363</xdr:rowOff>
    </xdr:to>
    <xdr:pic>
      <xdr:nvPicPr>
        <xdr:cNvPr id="29" name="6 Imagen" descr="LOJO.png">
          <a:extLst>
            <a:ext uri="{FF2B5EF4-FFF2-40B4-BE49-F238E27FC236}">
              <a16:creationId xmlns:a16="http://schemas.microsoft.com/office/drawing/2014/main" id="{5B78E350-0A89-454F-8ADB-740C3FF9C48D}"/>
            </a:ext>
          </a:extLst>
        </xdr:cNvPr>
        <xdr:cNvPicPr/>
      </xdr:nvPicPr>
      <xdr:blipFill>
        <a:blip xmlns:r="http://schemas.openxmlformats.org/officeDocument/2006/relationships" r:embed="rId3" cstate="print"/>
        <a:stretch>
          <a:fillRect/>
        </a:stretch>
      </xdr:blipFill>
      <xdr:spPr>
        <a:xfrm>
          <a:off x="216285" y="28575"/>
          <a:ext cx="1383915" cy="1019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
  <sheetViews>
    <sheetView topLeftCell="A7" workbookViewId="0">
      <selection activeCell="B16" sqref="B16"/>
    </sheetView>
  </sheetViews>
  <sheetFormatPr baseColWidth="10" defaultRowHeight="15" x14ac:dyDescent="0.25"/>
  <cols>
    <col min="1" max="1" width="11.42578125" style="3"/>
    <col min="2" max="2" width="102.7109375" style="6" customWidth="1"/>
  </cols>
  <sheetData>
    <row r="1" spans="1:11" s="4" customFormat="1" x14ac:dyDescent="0.25">
      <c r="A1" s="7" t="s">
        <v>121</v>
      </c>
      <c r="B1" s="8" t="s">
        <v>122</v>
      </c>
    </row>
    <row r="2" spans="1:11" s="4" customFormat="1" ht="30" customHeight="1" x14ac:dyDescent="0.25">
      <c r="A2" s="38">
        <v>1</v>
      </c>
      <c r="B2" s="39" t="s">
        <v>139</v>
      </c>
      <c r="K2"/>
    </row>
    <row r="3" spans="1:11" s="4" customFormat="1" ht="30" customHeight="1" x14ac:dyDescent="0.25">
      <c r="A3" s="38">
        <v>2</v>
      </c>
      <c r="B3" s="39" t="s">
        <v>123</v>
      </c>
    </row>
    <row r="4" spans="1:11" s="4" customFormat="1" ht="30" customHeight="1" x14ac:dyDescent="0.25">
      <c r="A4" s="38">
        <v>3</v>
      </c>
      <c r="B4" s="39" t="s">
        <v>124</v>
      </c>
    </row>
    <row r="5" spans="1:11" s="4" customFormat="1" ht="30" customHeight="1" x14ac:dyDescent="0.25">
      <c r="A5" s="38">
        <v>4</v>
      </c>
      <c r="B5" s="39" t="s">
        <v>125</v>
      </c>
    </row>
    <row r="6" spans="1:11" s="4" customFormat="1" ht="30" customHeight="1" x14ac:dyDescent="0.25">
      <c r="A6" s="38">
        <v>5</v>
      </c>
      <c r="B6" s="39" t="s">
        <v>126</v>
      </c>
    </row>
    <row r="7" spans="1:11" s="4" customFormat="1" ht="30" customHeight="1" x14ac:dyDescent="0.25">
      <c r="A7" s="38">
        <v>6</v>
      </c>
      <c r="B7" s="39" t="s">
        <v>138</v>
      </c>
    </row>
    <row r="8" spans="1:11" s="4" customFormat="1" ht="30" customHeight="1" x14ac:dyDescent="0.25">
      <c r="A8" s="38">
        <v>7</v>
      </c>
      <c r="B8" s="39" t="s">
        <v>127</v>
      </c>
    </row>
    <row r="9" spans="1:11" s="4" customFormat="1" ht="30" customHeight="1" x14ac:dyDescent="0.25">
      <c r="A9" s="38">
        <v>8</v>
      </c>
      <c r="B9" s="39" t="s">
        <v>128</v>
      </c>
    </row>
    <row r="10" spans="1:11" s="4" customFormat="1" ht="30" customHeight="1" x14ac:dyDescent="0.25">
      <c r="A10" s="38">
        <v>9</v>
      </c>
      <c r="B10" s="39" t="s">
        <v>129</v>
      </c>
    </row>
    <row r="11" spans="1:11" s="4" customFormat="1" ht="30" customHeight="1" x14ac:dyDescent="0.25">
      <c r="A11" s="38">
        <v>10</v>
      </c>
      <c r="B11" s="39" t="s">
        <v>130</v>
      </c>
    </row>
    <row r="12" spans="1:11" s="4" customFormat="1" ht="30" customHeight="1" x14ac:dyDescent="0.25">
      <c r="A12" s="38">
        <v>11</v>
      </c>
      <c r="B12" s="39" t="s">
        <v>131</v>
      </c>
    </row>
    <row r="13" spans="1:11" s="4" customFormat="1" ht="30" customHeight="1" x14ac:dyDescent="0.25">
      <c r="A13" s="38">
        <v>12</v>
      </c>
      <c r="B13" s="39" t="s">
        <v>132</v>
      </c>
    </row>
    <row r="14" spans="1:11" s="4" customFormat="1" ht="30" customHeight="1" x14ac:dyDescent="0.25">
      <c r="A14" s="38">
        <v>13</v>
      </c>
      <c r="B14" s="39" t="s">
        <v>133</v>
      </c>
    </row>
    <row r="15" spans="1:11" s="4" customFormat="1" ht="30" customHeight="1" x14ac:dyDescent="0.25">
      <c r="A15" s="38">
        <v>14</v>
      </c>
      <c r="B15" s="39" t="s">
        <v>134</v>
      </c>
    </row>
    <row r="16" spans="1:11" s="4" customFormat="1" ht="50.25" customHeight="1" x14ac:dyDescent="0.25">
      <c r="A16" s="38">
        <v>15</v>
      </c>
      <c r="B16" s="39" t="s">
        <v>135</v>
      </c>
    </row>
    <row r="17" spans="1:2" s="4" customFormat="1" ht="30" customHeight="1" x14ac:dyDescent="0.25">
      <c r="A17" s="38">
        <v>16</v>
      </c>
      <c r="B17" s="39" t="s">
        <v>136</v>
      </c>
    </row>
    <row r="18" spans="1:2" s="4" customFormat="1" ht="30" customHeight="1" x14ac:dyDescent="0.25">
      <c r="A18" s="38">
        <v>17</v>
      </c>
      <c r="B18" s="39" t="s">
        <v>137</v>
      </c>
    </row>
  </sheetData>
  <phoneticPr fontId="10" type="noConversion"/>
  <printOptions horizontalCentered="1"/>
  <pageMargins left="0.23622047244094491" right="0.23622047244094491" top="0.74803149606299213" bottom="0.35433070866141736" header="0.31496062992125984" footer="0.31496062992125984"/>
  <pageSetup scale="85" orientation="portrait" r:id="rId1"/>
  <headerFooter>
    <oddHeader>&amp;CDocumento de trabajo PEI - PGR - Plan de acción corporativo</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election activeCell="J12" sqref="J12"/>
    </sheetView>
  </sheetViews>
  <sheetFormatPr baseColWidth="10" defaultRowHeight="15" x14ac:dyDescent="0.25"/>
  <cols>
    <col min="2" max="2" width="54.28515625" customWidth="1"/>
    <col min="3" max="3" width="22.85546875" customWidth="1"/>
    <col min="4" max="4" width="26.42578125" customWidth="1"/>
  </cols>
  <sheetData>
    <row r="1" spans="1:4" x14ac:dyDescent="0.25">
      <c r="A1" s="7" t="s">
        <v>121</v>
      </c>
      <c r="B1" s="7" t="s">
        <v>140</v>
      </c>
      <c r="C1" s="7" t="s">
        <v>144</v>
      </c>
      <c r="D1" s="7" t="s">
        <v>147</v>
      </c>
    </row>
    <row r="2" spans="1:4" s="6" customFormat="1" ht="20.100000000000001" customHeight="1" x14ac:dyDescent="0.25">
      <c r="A2" s="9">
        <v>1</v>
      </c>
      <c r="B2" s="10" t="s">
        <v>141</v>
      </c>
      <c r="C2" s="10"/>
      <c r="D2" s="10" t="s">
        <v>166</v>
      </c>
    </row>
    <row r="3" spans="1:4" s="6" customFormat="1" ht="20.100000000000001" customHeight="1" x14ac:dyDescent="0.25">
      <c r="A3" s="9">
        <v>2</v>
      </c>
      <c r="B3" s="10" t="s">
        <v>142</v>
      </c>
      <c r="C3" s="10"/>
      <c r="D3" s="10" t="s">
        <v>167</v>
      </c>
    </row>
    <row r="4" spans="1:4" s="6" customFormat="1" ht="20.100000000000001" customHeight="1" x14ac:dyDescent="0.25">
      <c r="A4" s="9">
        <v>3</v>
      </c>
      <c r="B4" s="10" t="s">
        <v>143</v>
      </c>
      <c r="C4" s="10"/>
      <c r="D4" s="10" t="s">
        <v>168</v>
      </c>
    </row>
    <row r="5" spans="1:4" s="6" customFormat="1" ht="20.100000000000001" customHeight="1" x14ac:dyDescent="0.25">
      <c r="A5" s="9">
        <v>4</v>
      </c>
      <c r="B5" s="10" t="s">
        <v>158</v>
      </c>
      <c r="C5" s="10"/>
      <c r="D5" s="10" t="s">
        <v>169</v>
      </c>
    </row>
    <row r="6" spans="1:4" s="6" customFormat="1" ht="20.100000000000001" customHeight="1" x14ac:dyDescent="0.25">
      <c r="A6" s="9">
        <v>5</v>
      </c>
      <c r="B6" s="10" t="s">
        <v>145</v>
      </c>
      <c r="C6" s="10"/>
      <c r="D6" s="10" t="s">
        <v>169</v>
      </c>
    </row>
    <row r="7" spans="1:4" s="6" customFormat="1" ht="30.75" customHeight="1" x14ac:dyDescent="0.25">
      <c r="A7" s="9">
        <v>6</v>
      </c>
      <c r="B7" s="10" t="s">
        <v>146</v>
      </c>
      <c r="C7" s="10"/>
      <c r="D7" s="10" t="s">
        <v>166</v>
      </c>
    </row>
    <row r="8" spans="1:4" s="6" customFormat="1" ht="20.100000000000001" customHeight="1" x14ac:dyDescent="0.25">
      <c r="A8" s="9">
        <v>7</v>
      </c>
      <c r="B8" s="10" t="s">
        <v>148</v>
      </c>
      <c r="C8" s="10"/>
      <c r="D8" s="10" t="s">
        <v>166</v>
      </c>
    </row>
    <row r="9" spans="1:4" s="6" customFormat="1" ht="20.100000000000001" customHeight="1" x14ac:dyDescent="0.25">
      <c r="A9" s="9">
        <v>8</v>
      </c>
      <c r="B9" s="10" t="s">
        <v>149</v>
      </c>
      <c r="C9" s="10"/>
      <c r="D9" s="10" t="s">
        <v>170</v>
      </c>
    </row>
    <row r="10" spans="1:4" s="6" customFormat="1" ht="20.100000000000001" customHeight="1" x14ac:dyDescent="0.25">
      <c r="A10" s="9">
        <v>9</v>
      </c>
      <c r="B10" s="10" t="s">
        <v>150</v>
      </c>
      <c r="C10" s="10"/>
      <c r="D10" s="10" t="s">
        <v>171</v>
      </c>
    </row>
    <row r="11" spans="1:4" s="6" customFormat="1" ht="20.100000000000001" customHeight="1" x14ac:dyDescent="0.25">
      <c r="A11" s="9">
        <v>10</v>
      </c>
      <c r="B11" s="10" t="s">
        <v>151</v>
      </c>
      <c r="C11" s="10"/>
      <c r="D11" s="10" t="s">
        <v>172</v>
      </c>
    </row>
    <row r="12" spans="1:4" s="6" customFormat="1" ht="20.100000000000001" customHeight="1" x14ac:dyDescent="0.25">
      <c r="A12" s="9">
        <v>11</v>
      </c>
      <c r="B12" s="10" t="s">
        <v>153</v>
      </c>
      <c r="C12" s="10"/>
      <c r="D12" s="10" t="s">
        <v>172</v>
      </c>
    </row>
    <row r="13" spans="1:4" s="6" customFormat="1" ht="20.100000000000001" customHeight="1" x14ac:dyDescent="0.25">
      <c r="A13" s="9">
        <v>12</v>
      </c>
      <c r="B13" s="10" t="s">
        <v>152</v>
      </c>
      <c r="C13" s="10"/>
      <c r="D13" s="10" t="s">
        <v>168</v>
      </c>
    </row>
    <row r="14" spans="1:4" s="6" customFormat="1" ht="20.100000000000001" customHeight="1" x14ac:dyDescent="0.25">
      <c r="A14" s="9">
        <v>14</v>
      </c>
      <c r="B14" s="10" t="s">
        <v>154</v>
      </c>
      <c r="C14" s="10"/>
      <c r="D14" s="10" t="s">
        <v>169</v>
      </c>
    </row>
    <row r="15" spans="1:4" s="6" customFormat="1" ht="20.100000000000001" customHeight="1" x14ac:dyDescent="0.25">
      <c r="A15" s="9">
        <v>15</v>
      </c>
      <c r="B15" s="10" t="s">
        <v>155</v>
      </c>
      <c r="C15" s="10"/>
      <c r="D15" s="10" t="s">
        <v>173</v>
      </c>
    </row>
    <row r="16" spans="1:4" s="6" customFormat="1" ht="20.100000000000001" customHeight="1" x14ac:dyDescent="0.25">
      <c r="A16" s="9">
        <v>17</v>
      </c>
      <c r="B16" s="10" t="s">
        <v>156</v>
      </c>
      <c r="C16" s="10"/>
      <c r="D16" s="10" t="s">
        <v>166</v>
      </c>
    </row>
    <row r="17" spans="1:4" s="6" customFormat="1" ht="33.75" customHeight="1" x14ac:dyDescent="0.25">
      <c r="A17" s="40">
        <v>18</v>
      </c>
      <c r="B17" s="41" t="s">
        <v>157</v>
      </c>
      <c r="C17" s="41"/>
      <c r="D17" s="41" t="s">
        <v>174</v>
      </c>
    </row>
  </sheetData>
  <printOptions horizontalCentered="1"/>
  <pageMargins left="0.23622047244094491" right="0.23622047244094491" top="0.74803149606299213" bottom="0.35433070866141736" header="0.31496062992125984" footer="0.31496062992125984"/>
  <pageSetup scale="85" orientation="portrait" r:id="rId1"/>
  <headerFooter>
    <oddHeader>&amp;CDocumento de trabajo PEI - PGR - Plan de acción corporativo</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workbookViewId="0">
      <selection activeCell="B19" sqref="B19"/>
    </sheetView>
  </sheetViews>
  <sheetFormatPr baseColWidth="10" defaultRowHeight="15" x14ac:dyDescent="0.25"/>
  <cols>
    <col min="2" max="2" width="45.42578125" customWidth="1"/>
    <col min="3" max="3" width="34.28515625" customWidth="1"/>
  </cols>
  <sheetData>
    <row r="1" spans="1:3" x14ac:dyDescent="0.25">
      <c r="A1" s="7" t="s">
        <v>121</v>
      </c>
      <c r="B1" s="7" t="s">
        <v>175</v>
      </c>
      <c r="C1" s="7"/>
    </row>
    <row r="2" spans="1:3" x14ac:dyDescent="0.25">
      <c r="A2" s="15">
        <v>1</v>
      </c>
      <c r="B2" s="13" t="s">
        <v>176</v>
      </c>
      <c r="C2" s="13"/>
    </row>
    <row r="3" spans="1:3" x14ac:dyDescent="0.25">
      <c r="A3" s="15">
        <v>2</v>
      </c>
      <c r="B3" s="13" t="s">
        <v>177</v>
      </c>
      <c r="C3" s="13"/>
    </row>
    <row r="4" spans="1:3" x14ac:dyDescent="0.25">
      <c r="A4" s="15">
        <v>3</v>
      </c>
      <c r="B4" s="13" t="s">
        <v>178</v>
      </c>
      <c r="C4" s="13"/>
    </row>
    <row r="5" spans="1:3" x14ac:dyDescent="0.25">
      <c r="A5" s="13"/>
      <c r="B5" s="13"/>
      <c r="C5" s="13"/>
    </row>
    <row r="6" spans="1:3" x14ac:dyDescent="0.25">
      <c r="A6" s="13"/>
      <c r="B6" s="13"/>
      <c r="C6" s="13"/>
    </row>
    <row r="7" spans="1:3" x14ac:dyDescent="0.25">
      <c r="A7" s="13"/>
      <c r="B7" s="13"/>
      <c r="C7" s="13"/>
    </row>
    <row r="8" spans="1:3" x14ac:dyDescent="0.25">
      <c r="A8" s="13"/>
      <c r="B8" s="13"/>
      <c r="C8" s="13"/>
    </row>
    <row r="9" spans="1:3" x14ac:dyDescent="0.25">
      <c r="A9" s="13"/>
      <c r="B9" s="13"/>
      <c r="C9" s="13"/>
    </row>
    <row r="10" spans="1:3" x14ac:dyDescent="0.25">
      <c r="A10" s="13"/>
      <c r="B10" s="13"/>
      <c r="C10" s="13"/>
    </row>
    <row r="11" spans="1:3" x14ac:dyDescent="0.25">
      <c r="A11" s="13"/>
      <c r="B11" s="13"/>
      <c r="C11" s="13"/>
    </row>
    <row r="12" spans="1:3" x14ac:dyDescent="0.25">
      <c r="A12" s="13"/>
      <c r="B12" s="13"/>
      <c r="C12" s="13"/>
    </row>
    <row r="13" spans="1:3" x14ac:dyDescent="0.25">
      <c r="A13" s="13"/>
      <c r="B13" s="13"/>
      <c r="C13" s="13"/>
    </row>
    <row r="14" spans="1:3" x14ac:dyDescent="0.25">
      <c r="A14" s="13"/>
      <c r="B14" s="13"/>
      <c r="C14" s="13"/>
    </row>
    <row r="15" spans="1:3" x14ac:dyDescent="0.25">
      <c r="A15" s="13"/>
      <c r="B15" s="13"/>
      <c r="C15" s="13"/>
    </row>
  </sheetData>
  <printOptions horizontalCentered="1"/>
  <pageMargins left="0.23622047244094491" right="0.23622047244094491" top="0.74803149606299213" bottom="0.35433070866141736" header="0.31496062992125984" footer="0.31496062992125984"/>
  <pageSetup orientation="portrait" r:id="rId1"/>
  <headerFooter>
    <oddHeader>&amp;CDocumento de trabajo PEI - PGR - Plan de acción corporativo</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
  <sheetViews>
    <sheetView workbookViewId="0">
      <selection activeCell="A16" sqref="A16"/>
    </sheetView>
  </sheetViews>
  <sheetFormatPr baseColWidth="10" defaultRowHeight="15" x14ac:dyDescent="0.25"/>
  <cols>
    <col min="2" max="2" width="81.140625" customWidth="1"/>
    <col min="3" max="3" width="49.85546875" customWidth="1"/>
  </cols>
  <sheetData>
    <row r="1" spans="1:3" x14ac:dyDescent="0.25">
      <c r="A1" s="7" t="s">
        <v>121</v>
      </c>
      <c r="B1" s="7" t="s">
        <v>179</v>
      </c>
      <c r="C1" s="7" t="s">
        <v>297</v>
      </c>
    </row>
    <row r="2" spans="1:3" x14ac:dyDescent="0.25">
      <c r="A2" s="15">
        <v>1</v>
      </c>
      <c r="B2" s="29" t="s">
        <v>286</v>
      </c>
      <c r="C2" s="11" t="s">
        <v>305</v>
      </c>
    </row>
    <row r="3" spans="1:3" x14ac:dyDescent="0.25">
      <c r="A3" s="15">
        <v>2</v>
      </c>
      <c r="B3" s="29" t="s">
        <v>285</v>
      </c>
      <c r="C3" s="11" t="s">
        <v>299</v>
      </c>
    </row>
    <row r="4" spans="1:3" x14ac:dyDescent="0.25">
      <c r="A4" s="15">
        <v>3</v>
      </c>
      <c r="B4" s="13" t="s">
        <v>287</v>
      </c>
      <c r="C4" s="11" t="s">
        <v>300</v>
      </c>
    </row>
    <row r="5" spans="1:3" x14ac:dyDescent="0.25">
      <c r="A5" s="15">
        <v>4</v>
      </c>
      <c r="B5" s="13" t="s">
        <v>288</v>
      </c>
      <c r="C5" s="11" t="s">
        <v>303</v>
      </c>
    </row>
    <row r="6" spans="1:3" x14ac:dyDescent="0.25">
      <c r="A6" s="15">
        <v>5</v>
      </c>
      <c r="B6" s="13" t="s">
        <v>298</v>
      </c>
      <c r="C6" s="11" t="s">
        <v>302</v>
      </c>
    </row>
    <row r="7" spans="1:3" x14ac:dyDescent="0.25">
      <c r="A7" s="15">
        <v>6</v>
      </c>
      <c r="B7" s="13" t="s">
        <v>296</v>
      </c>
      <c r="C7" s="15" t="s">
        <v>306</v>
      </c>
    </row>
    <row r="8" spans="1:3" x14ac:dyDescent="0.25">
      <c r="A8" s="15">
        <v>7</v>
      </c>
      <c r="B8" s="13" t="s">
        <v>289</v>
      </c>
      <c r="C8" s="15" t="s">
        <v>308</v>
      </c>
    </row>
    <row r="9" spans="1:3" x14ac:dyDescent="0.25">
      <c r="A9" s="15">
        <v>8</v>
      </c>
      <c r="B9" s="13" t="s">
        <v>301</v>
      </c>
      <c r="C9" s="15" t="s">
        <v>307</v>
      </c>
    </row>
    <row r="10" spans="1:3" x14ac:dyDescent="0.25">
      <c r="A10" s="15">
        <v>9</v>
      </c>
      <c r="B10" s="13" t="s">
        <v>290</v>
      </c>
      <c r="C10" s="15" t="s">
        <v>309</v>
      </c>
    </row>
    <row r="11" spans="1:3" x14ac:dyDescent="0.25">
      <c r="A11" s="15">
        <v>10</v>
      </c>
      <c r="B11" s="13" t="s">
        <v>294</v>
      </c>
      <c r="C11" s="15" t="s">
        <v>310</v>
      </c>
    </row>
    <row r="12" spans="1:3" x14ac:dyDescent="0.25">
      <c r="A12" s="15">
        <v>11</v>
      </c>
      <c r="B12" s="13" t="s">
        <v>295</v>
      </c>
      <c r="C12" s="15" t="s">
        <v>315</v>
      </c>
    </row>
    <row r="13" spans="1:3" x14ac:dyDescent="0.25">
      <c r="A13" s="15">
        <v>12</v>
      </c>
      <c r="B13" s="13" t="s">
        <v>291</v>
      </c>
      <c r="C13" s="15" t="s">
        <v>311</v>
      </c>
    </row>
    <row r="14" spans="1:3" x14ac:dyDescent="0.25">
      <c r="A14" s="15">
        <v>13</v>
      </c>
      <c r="B14" s="13" t="s">
        <v>292</v>
      </c>
      <c r="C14" s="15" t="s">
        <v>316</v>
      </c>
    </row>
    <row r="15" spans="1:3" x14ac:dyDescent="0.25">
      <c r="A15" s="42">
        <v>14</v>
      </c>
      <c r="B15" s="43" t="s">
        <v>293</v>
      </c>
      <c r="C15" s="42" t="s">
        <v>23</v>
      </c>
    </row>
  </sheetData>
  <printOptions horizontalCentered="1"/>
  <pageMargins left="0.25" right="0.25" top="0.75" bottom="0.75" header="0.3" footer="0.3"/>
  <pageSetup scale="90" orientation="landscape" r:id="rId1"/>
  <headerFooter>
    <oddHeader>&amp;CDocumento de trabajo PEI - PGR - Plan de acción corporativo</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9"/>
  <sheetViews>
    <sheetView topLeftCell="A2" workbookViewId="0">
      <selection activeCell="B75" sqref="B75"/>
    </sheetView>
  </sheetViews>
  <sheetFormatPr baseColWidth="10" defaultColWidth="11.42578125" defaultRowHeight="15" x14ac:dyDescent="0.25"/>
  <cols>
    <col min="1" max="1" width="11.42578125" style="1"/>
    <col min="2" max="2" width="84.28515625" style="1" customWidth="1"/>
    <col min="3" max="4" width="14.28515625" style="33" bestFit="1" customWidth="1"/>
    <col min="5" max="16384" width="11.42578125" style="33"/>
  </cols>
  <sheetData>
    <row r="1" spans="1:4" ht="15" customHeight="1" x14ac:dyDescent="0.25">
      <c r="A1" s="115" t="s">
        <v>160</v>
      </c>
      <c r="B1" s="116"/>
      <c r="C1" s="32" t="s">
        <v>161</v>
      </c>
      <c r="D1" s="32" t="s">
        <v>162</v>
      </c>
    </row>
    <row r="2" spans="1:4" x14ac:dyDescent="0.25">
      <c r="A2" s="12" t="s">
        <v>0</v>
      </c>
      <c r="B2" s="12" t="s">
        <v>54</v>
      </c>
      <c r="C2" s="29">
        <v>1.1599999999999999</v>
      </c>
      <c r="D2" s="29">
        <v>1.08</v>
      </c>
    </row>
    <row r="3" spans="1:4" hidden="1" x14ac:dyDescent="0.25">
      <c r="A3" s="12" t="s">
        <v>1</v>
      </c>
      <c r="B3" s="12" t="s">
        <v>55</v>
      </c>
      <c r="C3" s="29">
        <v>2</v>
      </c>
      <c r="D3" s="29">
        <v>0</v>
      </c>
    </row>
    <row r="4" spans="1:4" x14ac:dyDescent="0.25">
      <c r="A4" s="12" t="s">
        <v>2</v>
      </c>
      <c r="B4" s="12" t="s">
        <v>323</v>
      </c>
      <c r="C4" s="29">
        <v>24</v>
      </c>
      <c r="D4" s="29">
        <v>24</v>
      </c>
    </row>
    <row r="5" spans="1:4" x14ac:dyDescent="0.25">
      <c r="A5" s="12" t="s">
        <v>3</v>
      </c>
      <c r="B5" s="12" t="s">
        <v>163</v>
      </c>
      <c r="C5" s="29">
        <v>0</v>
      </c>
      <c r="D5" s="29">
        <v>0</v>
      </c>
    </row>
    <row r="6" spans="1:4" x14ac:dyDescent="0.25">
      <c r="A6" s="12" t="s">
        <v>4</v>
      </c>
      <c r="B6" s="12" t="s">
        <v>164</v>
      </c>
      <c r="C6" s="29">
        <v>0</v>
      </c>
      <c r="D6" s="29">
        <v>0</v>
      </c>
    </row>
    <row r="7" spans="1:4" x14ac:dyDescent="0.25">
      <c r="A7" s="12">
        <v>1</v>
      </c>
      <c r="B7" s="31" t="s">
        <v>322</v>
      </c>
      <c r="C7" s="34"/>
      <c r="D7" s="34"/>
    </row>
    <row r="8" spans="1:4" x14ac:dyDescent="0.25">
      <c r="A8" s="12" t="s">
        <v>5</v>
      </c>
      <c r="B8" s="12" t="s">
        <v>56</v>
      </c>
      <c r="C8" s="29">
        <v>67.099999999999994</v>
      </c>
      <c r="D8" s="29">
        <v>70.089999999999989</v>
      </c>
    </row>
    <row r="9" spans="1:4" x14ac:dyDescent="0.25">
      <c r="A9" s="12" t="s">
        <v>6</v>
      </c>
      <c r="B9" s="12" t="s">
        <v>57</v>
      </c>
      <c r="C9" s="29">
        <v>100</v>
      </c>
      <c r="D9" s="29">
        <v>100</v>
      </c>
    </row>
    <row r="10" spans="1:4" x14ac:dyDescent="0.25">
      <c r="A10" s="12" t="s">
        <v>7</v>
      </c>
      <c r="B10" s="12" t="s">
        <v>165</v>
      </c>
      <c r="C10" s="29">
        <v>48.160000000000004</v>
      </c>
      <c r="D10" s="29">
        <v>52.870000000000005</v>
      </c>
    </row>
    <row r="11" spans="1:4" x14ac:dyDescent="0.25">
      <c r="A11" s="12" t="s">
        <v>8</v>
      </c>
      <c r="B11" s="12" t="s">
        <v>58</v>
      </c>
      <c r="C11" s="29">
        <v>100</v>
      </c>
      <c r="D11" s="29">
        <v>100</v>
      </c>
    </row>
    <row r="12" spans="1:4" x14ac:dyDescent="0.25">
      <c r="A12" s="12">
        <v>2</v>
      </c>
      <c r="B12" s="31" t="s">
        <v>317</v>
      </c>
      <c r="C12" s="34"/>
      <c r="D12" s="34"/>
    </row>
    <row r="13" spans="1:4" x14ac:dyDescent="0.25">
      <c r="A13" s="12">
        <v>3</v>
      </c>
      <c r="B13" s="31" t="s">
        <v>318</v>
      </c>
      <c r="C13" s="34"/>
      <c r="D13" s="34"/>
    </row>
    <row r="14" spans="1:4" x14ac:dyDescent="0.25">
      <c r="A14" s="12" t="s">
        <v>9</v>
      </c>
      <c r="B14" s="12" t="s">
        <v>319</v>
      </c>
      <c r="C14" s="29">
        <v>100</v>
      </c>
      <c r="D14" s="29">
        <v>100</v>
      </c>
    </row>
    <row r="15" spans="1:4" x14ac:dyDescent="0.25">
      <c r="A15" s="12" t="s">
        <v>10</v>
      </c>
      <c r="B15" s="12" t="s">
        <v>320</v>
      </c>
      <c r="C15" s="29">
        <v>100</v>
      </c>
      <c r="D15" s="29">
        <v>100</v>
      </c>
    </row>
    <row r="16" spans="1:4" x14ac:dyDescent="0.25">
      <c r="A16" s="12">
        <v>4</v>
      </c>
      <c r="B16" s="31" t="s">
        <v>321</v>
      </c>
      <c r="C16" s="34"/>
      <c r="D16" s="34"/>
    </row>
    <row r="17" spans="1:4" x14ac:dyDescent="0.25">
      <c r="A17" s="12" t="s">
        <v>11</v>
      </c>
      <c r="B17" s="12" t="s">
        <v>59</v>
      </c>
      <c r="C17" s="29">
        <v>73.08</v>
      </c>
      <c r="D17" s="29">
        <v>75.52</v>
      </c>
    </row>
    <row r="18" spans="1:4" x14ac:dyDescent="0.25">
      <c r="A18" s="12" t="s">
        <v>12</v>
      </c>
      <c r="B18" s="12" t="s">
        <v>60</v>
      </c>
      <c r="C18" s="29">
        <v>93</v>
      </c>
      <c r="D18" s="29">
        <v>94</v>
      </c>
    </row>
    <row r="19" spans="1:4" x14ac:dyDescent="0.25">
      <c r="A19" s="12" t="s">
        <v>13</v>
      </c>
      <c r="B19" s="12" t="s">
        <v>61</v>
      </c>
      <c r="C19" s="29">
        <v>1</v>
      </c>
      <c r="D19" s="29">
        <v>1</v>
      </c>
    </row>
    <row r="20" spans="1:4" x14ac:dyDescent="0.25">
      <c r="A20" s="12" t="s">
        <v>14</v>
      </c>
      <c r="B20" s="12" t="s">
        <v>62</v>
      </c>
      <c r="C20" s="29">
        <v>100</v>
      </c>
      <c r="D20" s="29">
        <v>100</v>
      </c>
    </row>
    <row r="21" spans="1:4" x14ac:dyDescent="0.25">
      <c r="A21" s="12" t="s">
        <v>15</v>
      </c>
      <c r="B21" s="12" t="s">
        <v>63</v>
      </c>
      <c r="C21" s="29">
        <v>1</v>
      </c>
      <c r="D21" s="29">
        <v>1</v>
      </c>
    </row>
    <row r="22" spans="1:4" x14ac:dyDescent="0.25">
      <c r="A22" s="12" t="s">
        <v>16</v>
      </c>
      <c r="B22" s="12" t="s">
        <v>64</v>
      </c>
      <c r="C22" s="29">
        <v>0.05</v>
      </c>
      <c r="D22" s="29">
        <v>0.05</v>
      </c>
    </row>
    <row r="23" spans="1:4" x14ac:dyDescent="0.25">
      <c r="A23" s="12" t="s">
        <v>17</v>
      </c>
      <c r="B23" s="12" t="s">
        <v>65</v>
      </c>
      <c r="C23" s="29">
        <v>0.5</v>
      </c>
      <c r="D23" s="29">
        <v>0.5</v>
      </c>
    </row>
    <row r="24" spans="1:4" x14ac:dyDescent="0.25">
      <c r="A24" s="12" t="s">
        <v>18</v>
      </c>
      <c r="B24" s="12" t="s">
        <v>66</v>
      </c>
      <c r="C24" s="29">
        <v>0.22</v>
      </c>
      <c r="D24" s="29">
        <v>0.22</v>
      </c>
    </row>
    <row r="25" spans="1:4" x14ac:dyDescent="0.25">
      <c r="A25" s="12" t="s">
        <v>19</v>
      </c>
      <c r="B25" s="12" t="s">
        <v>67</v>
      </c>
      <c r="C25" s="29">
        <v>0.09</v>
      </c>
      <c r="D25" s="29">
        <v>0.09</v>
      </c>
    </row>
    <row r="26" spans="1:4" x14ac:dyDescent="0.25">
      <c r="A26" s="12" t="s">
        <v>20</v>
      </c>
      <c r="B26" s="12" t="s">
        <v>313</v>
      </c>
      <c r="C26" s="29">
        <v>0.17</v>
      </c>
      <c r="D26" s="29">
        <v>0.17</v>
      </c>
    </row>
    <row r="27" spans="1:4" x14ac:dyDescent="0.25">
      <c r="A27" s="12">
        <v>5</v>
      </c>
      <c r="B27" s="31" t="s">
        <v>314</v>
      </c>
      <c r="C27" s="34"/>
      <c r="D27" s="34"/>
    </row>
    <row r="28" spans="1:4" x14ac:dyDescent="0.25">
      <c r="A28" s="12" t="s">
        <v>21</v>
      </c>
      <c r="B28" s="12" t="s">
        <v>68</v>
      </c>
      <c r="C28" s="29">
        <v>2</v>
      </c>
      <c r="D28" s="29">
        <v>2</v>
      </c>
    </row>
    <row r="29" spans="1:4" x14ac:dyDescent="0.25">
      <c r="A29" s="12" t="s">
        <v>22</v>
      </c>
      <c r="B29" s="12" t="s">
        <v>69</v>
      </c>
      <c r="C29" s="29">
        <v>1.5</v>
      </c>
      <c r="D29" s="29">
        <v>1.5</v>
      </c>
    </row>
    <row r="30" spans="1:4" x14ac:dyDescent="0.25">
      <c r="A30" s="12">
        <v>6</v>
      </c>
      <c r="B30" s="31" t="s">
        <v>312</v>
      </c>
      <c r="C30" s="34"/>
      <c r="D30" s="34"/>
    </row>
    <row r="31" spans="1:4" x14ac:dyDescent="0.25">
      <c r="A31" s="12">
        <v>7</v>
      </c>
      <c r="B31" s="37" t="s">
        <v>326</v>
      </c>
      <c r="C31" s="34"/>
      <c r="D31" s="34"/>
    </row>
    <row r="32" spans="1:4" x14ac:dyDescent="0.25">
      <c r="A32" s="12" t="s">
        <v>23</v>
      </c>
      <c r="B32" s="12" t="s">
        <v>70</v>
      </c>
      <c r="C32" s="29">
        <v>0.15</v>
      </c>
      <c r="D32" s="29">
        <v>0.15</v>
      </c>
    </row>
    <row r="33" spans="1:5" x14ac:dyDescent="0.25">
      <c r="A33" s="12" t="s">
        <v>24</v>
      </c>
      <c r="B33" s="12" t="s">
        <v>71</v>
      </c>
      <c r="C33" s="29">
        <v>3.9</v>
      </c>
      <c r="D33" s="29">
        <v>4.5</v>
      </c>
      <c r="E33" s="117" t="s">
        <v>327</v>
      </c>
    </row>
    <row r="34" spans="1:5" x14ac:dyDescent="0.25">
      <c r="A34" s="12" t="s">
        <v>25</v>
      </c>
      <c r="B34" s="12" t="s">
        <v>72</v>
      </c>
      <c r="C34" s="29">
        <v>83.090000000000018</v>
      </c>
      <c r="D34" s="29">
        <v>84.240000000000023</v>
      </c>
      <c r="E34" s="117"/>
    </row>
    <row r="35" spans="1:5" x14ac:dyDescent="0.25">
      <c r="A35" s="12" t="s">
        <v>26</v>
      </c>
      <c r="B35" s="12" t="s">
        <v>73</v>
      </c>
      <c r="C35" s="29">
        <v>1</v>
      </c>
      <c r="D35" s="29">
        <v>1</v>
      </c>
      <c r="E35" s="117"/>
    </row>
    <row r="36" spans="1:5" x14ac:dyDescent="0.25">
      <c r="A36" s="12" t="s">
        <v>27</v>
      </c>
      <c r="B36" s="12" t="s">
        <v>74</v>
      </c>
      <c r="C36" s="29">
        <v>1</v>
      </c>
      <c r="D36" s="29">
        <v>1</v>
      </c>
      <c r="E36" s="117"/>
    </row>
    <row r="37" spans="1:5" x14ac:dyDescent="0.25">
      <c r="A37" s="12" t="s">
        <v>28</v>
      </c>
      <c r="B37" s="12" t="s">
        <v>75</v>
      </c>
      <c r="C37" s="29">
        <v>80</v>
      </c>
      <c r="D37" s="29">
        <v>80</v>
      </c>
      <c r="E37" s="117"/>
    </row>
    <row r="38" spans="1:5" x14ac:dyDescent="0.25">
      <c r="A38" s="12" t="s">
        <v>29</v>
      </c>
      <c r="B38" s="12" t="s">
        <v>76</v>
      </c>
      <c r="C38" s="29">
        <v>3431726537.383605</v>
      </c>
      <c r="D38" s="29">
        <v>3554592806.0044565</v>
      </c>
      <c r="E38" s="117"/>
    </row>
    <row r="39" spans="1:5" x14ac:dyDescent="0.25">
      <c r="A39" s="12" t="s">
        <v>30</v>
      </c>
      <c r="B39" s="12" t="s">
        <v>77</v>
      </c>
      <c r="C39" s="29">
        <v>4</v>
      </c>
      <c r="D39" s="29">
        <v>4</v>
      </c>
      <c r="E39" s="117"/>
    </row>
    <row r="40" spans="1:5" x14ac:dyDescent="0.25">
      <c r="A40" s="12" t="s">
        <v>31</v>
      </c>
      <c r="B40" s="12" t="s">
        <v>78</v>
      </c>
      <c r="C40" s="29">
        <v>6</v>
      </c>
      <c r="D40" s="29">
        <v>6</v>
      </c>
      <c r="E40" s="117"/>
    </row>
    <row r="41" spans="1:5" x14ac:dyDescent="0.25">
      <c r="A41" s="12" t="s">
        <v>32</v>
      </c>
      <c r="B41" s="12" t="s">
        <v>79</v>
      </c>
      <c r="C41" s="29">
        <v>2.8000000000000003</v>
      </c>
      <c r="D41" s="29">
        <v>3.4000000000000004</v>
      </c>
      <c r="E41" s="117"/>
    </row>
    <row r="42" spans="1:5" x14ac:dyDescent="0.25">
      <c r="A42" s="12" t="s">
        <v>33</v>
      </c>
      <c r="B42" s="12" t="s">
        <v>80</v>
      </c>
      <c r="C42" s="29">
        <v>1</v>
      </c>
      <c r="D42" s="29">
        <v>1</v>
      </c>
      <c r="E42" s="117"/>
    </row>
    <row r="43" spans="1:5" x14ac:dyDescent="0.25">
      <c r="A43" s="12" t="s">
        <v>34</v>
      </c>
      <c r="B43" s="12" t="s">
        <v>81</v>
      </c>
      <c r="C43" s="29">
        <v>1</v>
      </c>
      <c r="D43" s="29">
        <v>1</v>
      </c>
      <c r="E43" s="117"/>
    </row>
    <row r="44" spans="1:5" x14ac:dyDescent="0.25">
      <c r="A44" s="12" t="s">
        <v>35</v>
      </c>
      <c r="B44" s="12" t="s">
        <v>82</v>
      </c>
      <c r="C44" s="29">
        <v>1</v>
      </c>
      <c r="D44" s="29">
        <v>1</v>
      </c>
    </row>
    <row r="45" spans="1:5" x14ac:dyDescent="0.25">
      <c r="A45" s="12" t="s">
        <v>36</v>
      </c>
      <c r="B45" s="12" t="s">
        <v>83</v>
      </c>
      <c r="C45" s="29">
        <v>13.88</v>
      </c>
      <c r="D45" s="29">
        <v>13.88</v>
      </c>
      <c r="E45" s="118"/>
    </row>
    <row r="46" spans="1:5" x14ac:dyDescent="0.25">
      <c r="A46" s="14" t="s">
        <v>37</v>
      </c>
      <c r="B46" s="14" t="s">
        <v>84</v>
      </c>
      <c r="C46" s="30">
        <v>-2569606814.6526346</v>
      </c>
      <c r="D46" s="30">
        <v>-2774290631.0542374</v>
      </c>
      <c r="E46" s="118"/>
    </row>
    <row r="47" spans="1:5" x14ac:dyDescent="0.25">
      <c r="A47" s="12" t="s">
        <v>38</v>
      </c>
      <c r="B47" s="12" t="s">
        <v>85</v>
      </c>
      <c r="C47" s="29">
        <v>1</v>
      </c>
      <c r="D47" s="29">
        <v>1</v>
      </c>
    </row>
    <row r="48" spans="1:5" x14ac:dyDescent="0.25">
      <c r="A48" s="12" t="s">
        <v>39</v>
      </c>
      <c r="B48" s="12" t="s">
        <v>86</v>
      </c>
      <c r="C48" s="29">
        <v>100</v>
      </c>
      <c r="D48" s="29">
        <v>100</v>
      </c>
    </row>
    <row r="49" spans="1:4" x14ac:dyDescent="0.25">
      <c r="A49" s="12" t="s">
        <v>40</v>
      </c>
      <c r="B49" s="12" t="s">
        <v>87</v>
      </c>
      <c r="C49" s="29">
        <v>95</v>
      </c>
      <c r="D49" s="29">
        <v>95</v>
      </c>
    </row>
    <row r="50" spans="1:4" x14ac:dyDescent="0.25">
      <c r="A50" s="12" t="s">
        <v>41</v>
      </c>
      <c r="B50" s="12" t="s">
        <v>88</v>
      </c>
      <c r="C50" s="29">
        <v>73.87</v>
      </c>
      <c r="D50" s="29">
        <v>73.44</v>
      </c>
    </row>
    <row r="51" spans="1:4" x14ac:dyDescent="0.25">
      <c r="A51" s="12" t="s">
        <v>42</v>
      </c>
      <c r="B51" s="12" t="s">
        <v>89</v>
      </c>
      <c r="C51" s="29">
        <v>60</v>
      </c>
      <c r="D51" s="29">
        <v>80</v>
      </c>
    </row>
    <row r="52" spans="1:4" x14ac:dyDescent="0.25">
      <c r="A52" s="12" t="s">
        <v>43</v>
      </c>
      <c r="B52" s="12" t="s">
        <v>90</v>
      </c>
      <c r="C52" s="29">
        <v>100</v>
      </c>
      <c r="D52" s="29">
        <v>100</v>
      </c>
    </row>
    <row r="53" spans="1:4" x14ac:dyDescent="0.25">
      <c r="A53" s="12" t="s">
        <v>44</v>
      </c>
      <c r="B53" s="12" t="s">
        <v>91</v>
      </c>
      <c r="C53" s="29">
        <v>100</v>
      </c>
      <c r="D53" s="29">
        <v>100</v>
      </c>
    </row>
    <row r="54" spans="1:4" x14ac:dyDescent="0.25">
      <c r="A54" s="12" t="s">
        <v>45</v>
      </c>
      <c r="B54" s="12" t="s">
        <v>92</v>
      </c>
      <c r="C54" s="29">
        <v>91.12</v>
      </c>
      <c r="D54" s="29">
        <v>95.56</v>
      </c>
    </row>
    <row r="55" spans="1:4" x14ac:dyDescent="0.25">
      <c r="A55" s="12">
        <v>8</v>
      </c>
      <c r="B55" s="31" t="s">
        <v>324</v>
      </c>
      <c r="C55" s="34"/>
      <c r="D55" s="34"/>
    </row>
    <row r="56" spans="1:4" x14ac:dyDescent="0.25">
      <c r="A56" s="12" t="s">
        <v>46</v>
      </c>
      <c r="B56" s="12" t="s">
        <v>93</v>
      </c>
      <c r="C56" s="29">
        <v>79</v>
      </c>
      <c r="D56" s="29">
        <v>83</v>
      </c>
    </row>
    <row r="57" spans="1:4" x14ac:dyDescent="0.25">
      <c r="A57" s="12" t="s">
        <v>47</v>
      </c>
      <c r="B57" s="12" t="s">
        <v>94</v>
      </c>
      <c r="C57" s="29">
        <v>0.03</v>
      </c>
      <c r="D57" s="29">
        <v>0.03</v>
      </c>
    </row>
    <row r="58" spans="1:4" x14ac:dyDescent="0.25">
      <c r="A58" s="12" t="s">
        <v>48</v>
      </c>
      <c r="B58" s="12" t="s">
        <v>95</v>
      </c>
      <c r="C58" s="29">
        <v>100</v>
      </c>
      <c r="D58" s="29">
        <v>100</v>
      </c>
    </row>
    <row r="59" spans="1:4" x14ac:dyDescent="0.25">
      <c r="A59" s="12" t="s">
        <v>49</v>
      </c>
      <c r="B59" s="12" t="s">
        <v>96</v>
      </c>
      <c r="C59" s="29">
        <v>73.67</v>
      </c>
      <c r="D59" s="29">
        <v>76.06</v>
      </c>
    </row>
    <row r="60" spans="1:4" x14ac:dyDescent="0.25">
      <c r="A60" s="1">
        <v>9</v>
      </c>
      <c r="B60" s="36" t="s">
        <v>304</v>
      </c>
      <c r="C60" s="35"/>
      <c r="D60" s="35"/>
    </row>
    <row r="61" spans="1:4" x14ac:dyDescent="0.25">
      <c r="A61" s="12" t="s">
        <v>50</v>
      </c>
      <c r="B61" s="12" t="s">
        <v>97</v>
      </c>
      <c r="C61" s="29">
        <v>1</v>
      </c>
      <c r="D61" s="29">
        <v>1</v>
      </c>
    </row>
    <row r="62" spans="1:4" hidden="1" x14ac:dyDescent="0.25">
      <c r="A62" s="12" t="s">
        <v>51</v>
      </c>
      <c r="B62" s="12" t="s">
        <v>98</v>
      </c>
      <c r="C62" s="29"/>
      <c r="D62" s="29"/>
    </row>
    <row r="63" spans="1:4" x14ac:dyDescent="0.25">
      <c r="A63" s="12" t="s">
        <v>52</v>
      </c>
      <c r="B63" s="12" t="s">
        <v>99</v>
      </c>
      <c r="C63" s="29">
        <v>1.02</v>
      </c>
      <c r="D63" s="29">
        <v>1.01</v>
      </c>
    </row>
    <row r="64" spans="1:4" x14ac:dyDescent="0.25">
      <c r="A64" s="12" t="s">
        <v>53</v>
      </c>
      <c r="B64" s="12" t="s">
        <v>100</v>
      </c>
      <c r="C64" s="29">
        <v>100</v>
      </c>
      <c r="D64" s="29">
        <v>100</v>
      </c>
    </row>
    <row r="65" spans="1:4" x14ac:dyDescent="0.25">
      <c r="A65" s="12">
        <v>10</v>
      </c>
      <c r="B65" s="31" t="s">
        <v>325</v>
      </c>
      <c r="C65" s="34"/>
      <c r="D65" s="34"/>
    </row>
    <row r="66" spans="1:4" x14ac:dyDescent="0.25">
      <c r="A66" s="12">
        <v>11</v>
      </c>
      <c r="B66" s="31" t="s">
        <v>329</v>
      </c>
      <c r="C66" s="29">
        <v>100</v>
      </c>
      <c r="D66" s="29">
        <v>100</v>
      </c>
    </row>
    <row r="67" spans="1:4" x14ac:dyDescent="0.25">
      <c r="A67" s="12" t="s">
        <v>339</v>
      </c>
      <c r="B67" s="12" t="s">
        <v>336</v>
      </c>
      <c r="C67" s="29"/>
      <c r="D67" s="29"/>
    </row>
    <row r="68" spans="1:4" x14ac:dyDescent="0.25">
      <c r="A68" s="12" t="s">
        <v>340</v>
      </c>
      <c r="B68" s="12" t="s">
        <v>338</v>
      </c>
      <c r="C68" s="29"/>
      <c r="D68" s="29"/>
    </row>
    <row r="69" spans="1:4" x14ac:dyDescent="0.25">
      <c r="A69" s="12" t="s">
        <v>341</v>
      </c>
      <c r="B69" s="12" t="s">
        <v>337</v>
      </c>
      <c r="C69" s="29"/>
      <c r="D69" s="29"/>
    </row>
  </sheetData>
  <mergeCells count="3">
    <mergeCell ref="A1:B1"/>
    <mergeCell ref="E33:E43"/>
    <mergeCell ref="E45:E46"/>
  </mergeCells>
  <printOptions horizontalCentered="1"/>
  <pageMargins left="0.23622047244094491" right="0.23622047244094491" top="0.74803149606299213" bottom="0.35433070866141736" header="0.31496062992125984" footer="0.31496062992125984"/>
  <pageSetup scale="75" orientation="portrait" r:id="rId1"/>
  <headerFooter>
    <oddHeader>&amp;CDocumento de trabajo PEI - PGR - Plan de acción corporativo</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workbookViewId="0">
      <selection activeCell="B58" sqref="B58"/>
    </sheetView>
  </sheetViews>
  <sheetFormatPr baseColWidth="10" defaultRowHeight="15" x14ac:dyDescent="0.25"/>
  <cols>
    <col min="1" max="1" width="16.42578125" style="18" customWidth="1"/>
    <col min="2" max="2" width="74.7109375" customWidth="1"/>
  </cols>
  <sheetData>
    <row r="1" spans="1:2" x14ac:dyDescent="0.25">
      <c r="A1" s="17" t="s">
        <v>218</v>
      </c>
      <c r="B1" s="5" t="s">
        <v>219</v>
      </c>
    </row>
    <row r="2" spans="1:2" x14ac:dyDescent="0.25">
      <c r="A2" s="19" t="s">
        <v>220</v>
      </c>
      <c r="B2" s="16" t="s">
        <v>284</v>
      </c>
    </row>
    <row r="3" spans="1:2" x14ac:dyDescent="0.25">
      <c r="A3" s="19" t="s">
        <v>221</v>
      </c>
      <c r="B3" s="16" t="s">
        <v>222</v>
      </c>
    </row>
    <row r="4" spans="1:2" x14ac:dyDescent="0.25">
      <c r="A4" s="19" t="s">
        <v>223</v>
      </c>
      <c r="B4" s="16" t="s">
        <v>224</v>
      </c>
    </row>
    <row r="5" spans="1:2" x14ac:dyDescent="0.25">
      <c r="A5" s="20" t="s">
        <v>225</v>
      </c>
      <c r="B5" s="23" t="s">
        <v>226</v>
      </c>
    </row>
    <row r="6" spans="1:2" x14ac:dyDescent="0.25">
      <c r="A6" s="21"/>
      <c r="B6" s="24" t="s">
        <v>249</v>
      </c>
    </row>
    <row r="7" spans="1:2" x14ac:dyDescent="0.25">
      <c r="A7" s="21"/>
      <c r="B7" s="24" t="s">
        <v>250</v>
      </c>
    </row>
    <row r="8" spans="1:2" x14ac:dyDescent="0.25">
      <c r="A8" s="22"/>
      <c r="B8" s="25" t="s">
        <v>226</v>
      </c>
    </row>
    <row r="9" spans="1:2" x14ac:dyDescent="0.25">
      <c r="A9" s="19" t="s">
        <v>227</v>
      </c>
      <c r="B9" s="16" t="s">
        <v>228</v>
      </c>
    </row>
    <row r="10" spans="1:2" x14ac:dyDescent="0.25">
      <c r="A10" s="19" t="s">
        <v>229</v>
      </c>
      <c r="B10" s="16" t="s">
        <v>230</v>
      </c>
    </row>
    <row r="11" spans="1:2" x14ac:dyDescent="0.25">
      <c r="A11" s="19" t="s">
        <v>231</v>
      </c>
      <c r="B11" s="16" t="s">
        <v>232</v>
      </c>
    </row>
    <row r="12" spans="1:2" x14ac:dyDescent="0.25">
      <c r="A12" s="19" t="s">
        <v>233</v>
      </c>
      <c r="B12" s="16" t="s">
        <v>234</v>
      </c>
    </row>
    <row r="13" spans="1:2" x14ac:dyDescent="0.25">
      <c r="A13" s="19" t="s">
        <v>235</v>
      </c>
      <c r="B13" s="16" t="s">
        <v>236</v>
      </c>
    </row>
    <row r="14" spans="1:2" x14ac:dyDescent="0.25">
      <c r="A14" s="26" t="s">
        <v>237</v>
      </c>
      <c r="B14" s="23" t="s">
        <v>226</v>
      </c>
    </row>
    <row r="15" spans="1:2" x14ac:dyDescent="0.25">
      <c r="A15" s="27"/>
      <c r="B15" s="24" t="s">
        <v>251</v>
      </c>
    </row>
    <row r="16" spans="1:2" x14ac:dyDescent="0.25">
      <c r="A16" s="27"/>
      <c r="B16" s="24" t="s">
        <v>252</v>
      </c>
    </row>
    <row r="17" spans="1:2" x14ac:dyDescent="0.25">
      <c r="A17" s="27"/>
      <c r="B17" s="24" t="s">
        <v>253</v>
      </c>
    </row>
    <row r="18" spans="1:2" x14ac:dyDescent="0.25">
      <c r="A18" s="27"/>
      <c r="B18" s="24" t="s">
        <v>254</v>
      </c>
    </row>
    <row r="19" spans="1:2" x14ac:dyDescent="0.25">
      <c r="A19" s="27"/>
      <c r="B19" s="24" t="s">
        <v>255</v>
      </c>
    </row>
    <row r="20" spans="1:2" x14ac:dyDescent="0.25">
      <c r="A20" s="28"/>
      <c r="B20" s="25" t="s">
        <v>256</v>
      </c>
    </row>
    <row r="21" spans="1:2" x14ac:dyDescent="0.25">
      <c r="A21" s="27" t="s">
        <v>238</v>
      </c>
      <c r="B21" s="24" t="s">
        <v>228</v>
      </c>
    </row>
    <row r="22" spans="1:2" x14ac:dyDescent="0.25">
      <c r="A22" s="27"/>
      <c r="B22" s="24" t="s">
        <v>257</v>
      </c>
    </row>
    <row r="23" spans="1:2" x14ac:dyDescent="0.25">
      <c r="A23" s="27"/>
      <c r="B23" s="24" t="s">
        <v>258</v>
      </c>
    </row>
    <row r="24" spans="1:2" x14ac:dyDescent="0.25">
      <c r="A24" s="27"/>
      <c r="B24" s="24" t="s">
        <v>259</v>
      </c>
    </row>
    <row r="25" spans="1:2" x14ac:dyDescent="0.25">
      <c r="A25" s="27"/>
      <c r="B25" s="24" t="s">
        <v>260</v>
      </c>
    </row>
    <row r="26" spans="1:2" x14ac:dyDescent="0.25">
      <c r="A26" s="27"/>
      <c r="B26" s="24" t="s">
        <v>261</v>
      </c>
    </row>
    <row r="27" spans="1:2" x14ac:dyDescent="0.25">
      <c r="A27" s="27"/>
      <c r="B27" s="24" t="s">
        <v>262</v>
      </c>
    </row>
    <row r="28" spans="1:2" x14ac:dyDescent="0.25">
      <c r="A28" s="27"/>
      <c r="B28" s="24" t="s">
        <v>263</v>
      </c>
    </row>
    <row r="29" spans="1:2" x14ac:dyDescent="0.25">
      <c r="A29" s="27"/>
      <c r="B29" s="24" t="s">
        <v>264</v>
      </c>
    </row>
    <row r="30" spans="1:2" x14ac:dyDescent="0.25">
      <c r="A30" s="28"/>
      <c r="B30" s="25" t="s">
        <v>265</v>
      </c>
    </row>
    <row r="31" spans="1:2" x14ac:dyDescent="0.25">
      <c r="A31" s="19" t="s">
        <v>239</v>
      </c>
      <c r="B31" s="16" t="s">
        <v>266</v>
      </c>
    </row>
    <row r="32" spans="1:2" x14ac:dyDescent="0.25">
      <c r="A32" s="19" t="s">
        <v>240</v>
      </c>
      <c r="B32" s="16" t="s">
        <v>267</v>
      </c>
    </row>
    <row r="33" spans="1:2" x14ac:dyDescent="0.25">
      <c r="A33" s="19" t="s">
        <v>241</v>
      </c>
      <c r="B33" s="16" t="s">
        <v>268</v>
      </c>
    </row>
    <row r="34" spans="1:2" x14ac:dyDescent="0.25">
      <c r="A34" s="19" t="s">
        <v>242</v>
      </c>
      <c r="B34" s="16" t="s">
        <v>269</v>
      </c>
    </row>
    <row r="35" spans="1:2" x14ac:dyDescent="0.25">
      <c r="A35" s="19">
        <v>2.2000000000000002</v>
      </c>
      <c r="B35" s="16" t="s">
        <v>270</v>
      </c>
    </row>
    <row r="36" spans="1:2" x14ac:dyDescent="0.25">
      <c r="A36" s="19">
        <v>2.2999999999999998</v>
      </c>
      <c r="B36" s="16" t="s">
        <v>271</v>
      </c>
    </row>
    <row r="37" spans="1:2" x14ac:dyDescent="0.25">
      <c r="A37" s="20" t="s">
        <v>243</v>
      </c>
      <c r="B37" s="23" t="s">
        <v>271</v>
      </c>
    </row>
    <row r="38" spans="1:2" x14ac:dyDescent="0.25">
      <c r="A38" s="21"/>
      <c r="B38" s="24" t="s">
        <v>272</v>
      </c>
    </row>
    <row r="39" spans="1:2" x14ac:dyDescent="0.25">
      <c r="A39" s="21"/>
      <c r="B39" s="24" t="s">
        <v>273</v>
      </c>
    </row>
    <row r="40" spans="1:2" x14ac:dyDescent="0.25">
      <c r="A40" s="21"/>
      <c r="B40" s="24" t="s">
        <v>274</v>
      </c>
    </row>
    <row r="41" spans="1:2" x14ac:dyDescent="0.25">
      <c r="A41" s="21"/>
      <c r="B41" s="24" t="s">
        <v>244</v>
      </c>
    </row>
    <row r="42" spans="1:2" x14ac:dyDescent="0.25">
      <c r="A42" s="21"/>
      <c r="B42" s="24" t="s">
        <v>245</v>
      </c>
    </row>
    <row r="43" spans="1:2" x14ac:dyDescent="0.25">
      <c r="A43" s="22"/>
      <c r="B43" s="25" t="s">
        <v>275</v>
      </c>
    </row>
    <row r="44" spans="1:2" x14ac:dyDescent="0.25">
      <c r="A44" s="20" t="s">
        <v>246</v>
      </c>
      <c r="B44" s="23" t="s">
        <v>276</v>
      </c>
    </row>
    <row r="45" spans="1:2" x14ac:dyDescent="0.25">
      <c r="A45" s="22"/>
      <c r="B45" s="25" t="s">
        <v>277</v>
      </c>
    </row>
    <row r="46" spans="1:2" x14ac:dyDescent="0.25">
      <c r="A46" s="20" t="s">
        <v>247</v>
      </c>
      <c r="B46" s="23" t="s">
        <v>278</v>
      </c>
    </row>
    <row r="47" spans="1:2" x14ac:dyDescent="0.25">
      <c r="A47" s="21"/>
      <c r="B47" s="24" t="s">
        <v>279</v>
      </c>
    </row>
    <row r="48" spans="1:2" x14ac:dyDescent="0.25">
      <c r="A48" s="22"/>
      <c r="B48" s="25" t="s">
        <v>280</v>
      </c>
    </row>
    <row r="49" spans="1:2" x14ac:dyDescent="0.25">
      <c r="A49" s="20" t="s">
        <v>248</v>
      </c>
      <c r="B49" s="23" t="s">
        <v>278</v>
      </c>
    </row>
    <row r="50" spans="1:2" x14ac:dyDescent="0.25">
      <c r="A50" s="21"/>
      <c r="B50" s="24" t="s">
        <v>281</v>
      </c>
    </row>
    <row r="51" spans="1:2" x14ac:dyDescent="0.25">
      <c r="A51" s="21"/>
      <c r="B51" s="24" t="s">
        <v>282</v>
      </c>
    </row>
    <row r="52" spans="1:2" x14ac:dyDescent="0.25">
      <c r="A52" s="22"/>
      <c r="B52" s="25" t="s">
        <v>283</v>
      </c>
    </row>
  </sheetData>
  <printOptions horizontalCentered="1"/>
  <pageMargins left="0.23622047244094491" right="0.23622047244094491" top="0.35433070866141736" bottom="0.35433070866141736" header="0.31496062992125984" footer="0.31496062992125984"/>
  <pageSetup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9"/>
  <sheetViews>
    <sheetView workbookViewId="0">
      <selection activeCell="A4" sqref="A4:XFD4"/>
    </sheetView>
  </sheetViews>
  <sheetFormatPr baseColWidth="10" defaultRowHeight="15" x14ac:dyDescent="0.25"/>
  <cols>
    <col min="1" max="1" width="45.85546875" customWidth="1"/>
  </cols>
  <sheetData>
    <row r="1" spans="1:1" x14ac:dyDescent="0.25">
      <c r="A1" s="7" t="s">
        <v>180</v>
      </c>
    </row>
    <row r="2" spans="1:1" x14ac:dyDescent="0.25">
      <c r="A2" s="16" t="s">
        <v>181</v>
      </c>
    </row>
    <row r="3" spans="1:1" ht="30" x14ac:dyDescent="0.25">
      <c r="A3" s="44" t="s">
        <v>328</v>
      </c>
    </row>
    <row r="4" spans="1:1" x14ac:dyDescent="0.25">
      <c r="A4" s="16" t="s">
        <v>182</v>
      </c>
    </row>
    <row r="5" spans="1:1" x14ac:dyDescent="0.25">
      <c r="A5" s="16" t="s">
        <v>203</v>
      </c>
    </row>
    <row r="6" spans="1:1" x14ac:dyDescent="0.25">
      <c r="A6" s="16" t="s">
        <v>204</v>
      </c>
    </row>
    <row r="7" spans="1:1" x14ac:dyDescent="0.25">
      <c r="A7" s="16" t="s">
        <v>205</v>
      </c>
    </row>
    <row r="8" spans="1:1" x14ac:dyDescent="0.25">
      <c r="A8" s="16" t="s">
        <v>183</v>
      </c>
    </row>
    <row r="9" spans="1:1" x14ac:dyDescent="0.25">
      <c r="A9" s="16" t="s">
        <v>184</v>
      </c>
    </row>
    <row r="10" spans="1:1" x14ac:dyDescent="0.25">
      <c r="A10" s="16" t="s">
        <v>185</v>
      </c>
    </row>
    <row r="11" spans="1:1" x14ac:dyDescent="0.25">
      <c r="A11" s="16" t="s">
        <v>186</v>
      </c>
    </row>
    <row r="12" spans="1:1" x14ac:dyDescent="0.25">
      <c r="A12" s="16" t="s">
        <v>206</v>
      </c>
    </row>
    <row r="13" spans="1:1" x14ac:dyDescent="0.25">
      <c r="A13" s="16" t="s">
        <v>202</v>
      </c>
    </row>
    <row r="14" spans="1:1" x14ac:dyDescent="0.25">
      <c r="A14" s="16" t="s">
        <v>187</v>
      </c>
    </row>
    <row r="15" spans="1:1" x14ac:dyDescent="0.25">
      <c r="A15" s="16" t="s">
        <v>207</v>
      </c>
    </row>
    <row r="16" spans="1:1" x14ac:dyDescent="0.25">
      <c r="A16" s="16" t="s">
        <v>188</v>
      </c>
    </row>
    <row r="17" spans="1:1" x14ac:dyDescent="0.25">
      <c r="A17" s="16" t="s">
        <v>189</v>
      </c>
    </row>
    <row r="18" spans="1:1" x14ac:dyDescent="0.25">
      <c r="A18" s="16" t="s">
        <v>208</v>
      </c>
    </row>
    <row r="19" spans="1:1" x14ac:dyDescent="0.25">
      <c r="A19" s="16" t="s">
        <v>190</v>
      </c>
    </row>
    <row r="20" spans="1:1" x14ac:dyDescent="0.25">
      <c r="A20" s="16" t="s">
        <v>191</v>
      </c>
    </row>
    <row r="21" spans="1:1" x14ac:dyDescent="0.25">
      <c r="A21" s="16" t="s">
        <v>209</v>
      </c>
    </row>
    <row r="22" spans="1:1" x14ac:dyDescent="0.25">
      <c r="A22" s="16" t="s">
        <v>210</v>
      </c>
    </row>
    <row r="23" spans="1:1" x14ac:dyDescent="0.25">
      <c r="A23" s="16" t="s">
        <v>192</v>
      </c>
    </row>
    <row r="24" spans="1:1" x14ac:dyDescent="0.25">
      <c r="A24" s="16" t="s">
        <v>194</v>
      </c>
    </row>
    <row r="25" spans="1:1" x14ac:dyDescent="0.25">
      <c r="A25" s="16" t="s">
        <v>193</v>
      </c>
    </row>
    <row r="26" spans="1:1" x14ac:dyDescent="0.25">
      <c r="A26" s="16" t="s">
        <v>195</v>
      </c>
    </row>
    <row r="27" spans="1:1" x14ac:dyDescent="0.25">
      <c r="A27" s="16" t="s">
        <v>211</v>
      </c>
    </row>
    <row r="28" spans="1:1" x14ac:dyDescent="0.25">
      <c r="A28" s="16" t="s">
        <v>196</v>
      </c>
    </row>
    <row r="29" spans="1:1" x14ac:dyDescent="0.25">
      <c r="A29" s="16" t="s">
        <v>197</v>
      </c>
    </row>
    <row r="30" spans="1:1" x14ac:dyDescent="0.25">
      <c r="A30" s="16" t="s">
        <v>212</v>
      </c>
    </row>
    <row r="31" spans="1:1" x14ac:dyDescent="0.25">
      <c r="A31" s="16" t="s">
        <v>213</v>
      </c>
    </row>
    <row r="32" spans="1:1" x14ac:dyDescent="0.25">
      <c r="A32" s="16" t="s">
        <v>198</v>
      </c>
    </row>
    <row r="33" spans="1:1" x14ac:dyDescent="0.25">
      <c r="A33" s="16" t="s">
        <v>199</v>
      </c>
    </row>
    <row r="34" spans="1:1" x14ac:dyDescent="0.25">
      <c r="A34" s="16" t="s">
        <v>200</v>
      </c>
    </row>
    <row r="35" spans="1:1" x14ac:dyDescent="0.25">
      <c r="A35" s="16" t="s">
        <v>214</v>
      </c>
    </row>
    <row r="36" spans="1:1" x14ac:dyDescent="0.25">
      <c r="A36" s="16" t="s">
        <v>215</v>
      </c>
    </row>
    <row r="37" spans="1:1" x14ac:dyDescent="0.25">
      <c r="A37" s="16" t="s">
        <v>216</v>
      </c>
    </row>
    <row r="38" spans="1:1" x14ac:dyDescent="0.25">
      <c r="A38" s="16" t="s">
        <v>201</v>
      </c>
    </row>
    <row r="39" spans="1:1" x14ac:dyDescent="0.25">
      <c r="A39" s="16"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50"/>
  <sheetViews>
    <sheetView tabSelected="1" topLeftCell="F1" zoomScale="80" zoomScaleNormal="80" workbookViewId="0">
      <pane ySplit="10" topLeftCell="A11" activePane="bottomLeft" state="frozen"/>
      <selection activeCell="G10" sqref="G10"/>
      <selection pane="bottomLeft" activeCell="M18" sqref="M18"/>
    </sheetView>
  </sheetViews>
  <sheetFormatPr baseColWidth="10" defaultColWidth="11.42578125" defaultRowHeight="31.5" customHeight="1" x14ac:dyDescent="0.2"/>
  <cols>
    <col min="1" max="1" width="9.42578125" style="49" hidden="1" customWidth="1"/>
    <col min="2" max="2" width="7.85546875" style="49" hidden="1" customWidth="1"/>
    <col min="3" max="3" width="10.7109375" style="49" hidden="1" customWidth="1"/>
    <col min="4" max="4" width="19.42578125" style="49" hidden="1" customWidth="1"/>
    <col min="5" max="5" width="3.7109375" style="49" hidden="1" customWidth="1"/>
    <col min="6" max="6" width="32.42578125" style="49" bestFit="1" customWidth="1"/>
    <col min="7" max="7" width="61.85546875" style="49" bestFit="1" customWidth="1"/>
    <col min="8" max="8" width="6.85546875" style="49" bestFit="1" customWidth="1"/>
    <col min="9" max="9" width="8" style="49" bestFit="1" customWidth="1"/>
    <col min="10" max="10" width="14.42578125" style="49" bestFit="1" customWidth="1"/>
    <col min="11" max="11" width="9.85546875" style="49" customWidth="1"/>
    <col min="12" max="12" width="6.5703125" style="54" bestFit="1" customWidth="1"/>
    <col min="13" max="13" width="12" style="54" customWidth="1"/>
    <col min="14" max="14" width="9.140625" style="49" bestFit="1" customWidth="1"/>
    <col min="15" max="15" width="8.28515625" style="49" customWidth="1"/>
    <col min="16" max="16" width="6.42578125" style="49" customWidth="1"/>
    <col min="17" max="17" width="8.42578125" style="49" customWidth="1"/>
    <col min="18" max="18" width="5.5703125" style="49" bestFit="1" customWidth="1"/>
    <col min="19" max="19" width="10.42578125" style="49" customWidth="1"/>
    <col min="20" max="20" width="5.5703125" style="49" customWidth="1"/>
    <col min="21" max="21" width="6.5703125" style="49" bestFit="1" customWidth="1"/>
    <col min="22" max="22" width="9.42578125" style="49" hidden="1" customWidth="1"/>
    <col min="23" max="23" width="3.85546875" style="49" hidden="1" customWidth="1"/>
    <col min="24" max="24" width="24.140625" style="49" hidden="1" customWidth="1"/>
    <col min="25" max="25" width="255.5703125" style="72" bestFit="1" customWidth="1"/>
    <col min="26" max="16384" width="11.42578125" style="49"/>
  </cols>
  <sheetData>
    <row r="1" spans="1:25" s="2" customFormat="1" ht="31.5" hidden="1" customHeight="1" x14ac:dyDescent="0.15">
      <c r="A1" s="125"/>
      <c r="B1" s="126"/>
      <c r="C1" s="126"/>
      <c r="D1" s="129" t="s">
        <v>363</v>
      </c>
      <c r="E1" s="129"/>
      <c r="F1" s="129"/>
      <c r="G1" s="129"/>
      <c r="H1" s="129"/>
      <c r="I1" s="129"/>
      <c r="J1" s="129"/>
      <c r="K1" s="129"/>
      <c r="L1" s="129"/>
      <c r="M1" s="129"/>
      <c r="N1" s="129"/>
      <c r="O1" s="129"/>
      <c r="P1" s="129"/>
      <c r="Q1" s="129"/>
      <c r="R1" s="129"/>
      <c r="S1" s="129"/>
      <c r="T1" s="129"/>
      <c r="U1" s="129"/>
      <c r="V1" s="129"/>
      <c r="W1" s="129"/>
      <c r="X1" s="129"/>
      <c r="Y1" s="73" t="s">
        <v>361</v>
      </c>
    </row>
    <row r="2" spans="1:25" s="2" customFormat="1" ht="31.5" hidden="1" customHeight="1" x14ac:dyDescent="0.15">
      <c r="A2" s="127"/>
      <c r="B2" s="128"/>
      <c r="C2" s="128"/>
      <c r="D2" s="130"/>
      <c r="E2" s="130"/>
      <c r="F2" s="130"/>
      <c r="G2" s="130"/>
      <c r="H2" s="130"/>
      <c r="I2" s="130"/>
      <c r="J2" s="130"/>
      <c r="K2" s="130"/>
      <c r="L2" s="130"/>
      <c r="M2" s="130"/>
      <c r="N2" s="130"/>
      <c r="O2" s="130"/>
      <c r="P2" s="130"/>
      <c r="Q2" s="130"/>
      <c r="R2" s="130"/>
      <c r="S2" s="130"/>
      <c r="T2" s="130"/>
      <c r="U2" s="130"/>
      <c r="V2" s="130"/>
      <c r="W2" s="130"/>
      <c r="X2" s="130"/>
      <c r="Y2" s="74" t="s">
        <v>342</v>
      </c>
    </row>
    <row r="3" spans="1:25" s="2" customFormat="1" ht="31.5" hidden="1" customHeight="1" x14ac:dyDescent="0.15">
      <c r="A3" s="127"/>
      <c r="B3" s="128"/>
      <c r="C3" s="128"/>
      <c r="D3" s="130"/>
      <c r="E3" s="130"/>
      <c r="F3" s="130"/>
      <c r="G3" s="130"/>
      <c r="H3" s="130"/>
      <c r="I3" s="130"/>
      <c r="J3" s="130"/>
      <c r="K3" s="130"/>
      <c r="L3" s="130"/>
      <c r="M3" s="130"/>
      <c r="N3" s="130"/>
      <c r="O3" s="130"/>
      <c r="P3" s="130"/>
      <c r="Q3" s="130"/>
      <c r="R3" s="130"/>
      <c r="S3" s="130"/>
      <c r="T3" s="130"/>
      <c r="U3" s="130"/>
      <c r="V3" s="130"/>
      <c r="W3" s="130"/>
      <c r="X3" s="130"/>
      <c r="Y3" s="74" t="s">
        <v>362</v>
      </c>
    </row>
    <row r="4" spans="1:25" s="2" customFormat="1" ht="31.5" hidden="1" customHeight="1" x14ac:dyDescent="0.15">
      <c r="A4" s="127"/>
      <c r="B4" s="128"/>
      <c r="C4" s="128"/>
      <c r="D4" s="130"/>
      <c r="E4" s="130"/>
      <c r="F4" s="130"/>
      <c r="G4" s="130"/>
      <c r="H4" s="130"/>
      <c r="I4" s="130"/>
      <c r="J4" s="130"/>
      <c r="K4" s="130"/>
      <c r="L4" s="130"/>
      <c r="M4" s="130"/>
      <c r="N4" s="130"/>
      <c r="O4" s="130"/>
      <c r="P4" s="130"/>
      <c r="Q4" s="130"/>
      <c r="R4" s="130"/>
      <c r="S4" s="130"/>
      <c r="T4" s="130"/>
      <c r="U4" s="130"/>
      <c r="V4" s="130"/>
      <c r="W4" s="130"/>
      <c r="X4" s="130"/>
      <c r="Y4" s="74" t="s">
        <v>343</v>
      </c>
    </row>
    <row r="5" spans="1:25" s="2" customFormat="1" ht="31.5" hidden="1" customHeight="1" x14ac:dyDescent="0.15">
      <c r="A5" s="127"/>
      <c r="B5" s="128"/>
      <c r="C5" s="128"/>
      <c r="D5" s="131" t="s">
        <v>344</v>
      </c>
      <c r="E5" s="131"/>
      <c r="F5" s="131"/>
      <c r="G5" s="131"/>
      <c r="H5" s="131"/>
      <c r="I5" s="131"/>
      <c r="J5" s="131"/>
      <c r="K5" s="131"/>
      <c r="L5" s="131"/>
      <c r="M5" s="131"/>
      <c r="N5" s="131" t="s">
        <v>345</v>
      </c>
      <c r="O5" s="131"/>
      <c r="P5" s="131"/>
      <c r="Q5" s="131"/>
      <c r="R5" s="131"/>
      <c r="S5" s="131"/>
      <c r="T5" s="131"/>
      <c r="U5" s="131"/>
      <c r="V5" s="131"/>
      <c r="W5" s="131"/>
      <c r="X5" s="131"/>
      <c r="Y5" s="75" t="s">
        <v>346</v>
      </c>
    </row>
    <row r="6" spans="1:25" s="2" customFormat="1" ht="31.5" hidden="1" customHeight="1" x14ac:dyDescent="0.15">
      <c r="A6" s="127"/>
      <c r="B6" s="128"/>
      <c r="C6" s="128"/>
      <c r="D6" s="131"/>
      <c r="E6" s="131"/>
      <c r="F6" s="131"/>
      <c r="G6" s="131"/>
      <c r="H6" s="131"/>
      <c r="I6" s="131"/>
      <c r="J6" s="131"/>
      <c r="K6" s="131"/>
      <c r="L6" s="131"/>
      <c r="M6" s="131"/>
      <c r="N6" s="131"/>
      <c r="O6" s="131"/>
      <c r="P6" s="131"/>
      <c r="Q6" s="131"/>
      <c r="R6" s="131"/>
      <c r="S6" s="131"/>
      <c r="T6" s="131"/>
      <c r="U6" s="131"/>
      <c r="V6" s="131"/>
      <c r="W6" s="131"/>
      <c r="X6" s="131"/>
      <c r="Y6" s="76">
        <v>5</v>
      </c>
    </row>
    <row r="7" spans="1:25" s="2" customFormat="1" ht="31.5" hidden="1" customHeight="1" x14ac:dyDescent="0.15">
      <c r="A7" s="132" t="s">
        <v>347</v>
      </c>
      <c r="B7" s="133"/>
      <c r="C7" s="134"/>
      <c r="D7" s="135" t="s">
        <v>402</v>
      </c>
      <c r="E7" s="135"/>
      <c r="F7" s="135"/>
      <c r="G7" s="135"/>
      <c r="H7" s="135"/>
      <c r="I7" s="135"/>
      <c r="J7" s="135"/>
      <c r="K7" s="135"/>
      <c r="L7" s="135"/>
      <c r="M7" s="135"/>
      <c r="N7" s="135" t="s">
        <v>348</v>
      </c>
      <c r="O7" s="135"/>
      <c r="P7" s="135"/>
      <c r="Q7" s="135"/>
      <c r="R7" s="135"/>
      <c r="S7" s="135"/>
      <c r="T7" s="135"/>
      <c r="U7" s="135"/>
      <c r="V7" s="135"/>
      <c r="W7" s="136">
        <v>2024</v>
      </c>
      <c r="X7" s="137"/>
      <c r="Y7" s="138"/>
    </row>
    <row r="8" spans="1:25" s="57" customFormat="1" ht="31.5" hidden="1" customHeight="1" thickBot="1" x14ac:dyDescent="0.2">
      <c r="A8" s="56"/>
      <c r="L8" s="67"/>
      <c r="Y8" s="70"/>
    </row>
    <row r="9" spans="1:25" s="58" customFormat="1" ht="31.5" customHeight="1" x14ac:dyDescent="0.15">
      <c r="A9" s="139" t="s">
        <v>120</v>
      </c>
      <c r="B9" s="142" t="s">
        <v>101</v>
      </c>
      <c r="C9" s="142" t="s">
        <v>118</v>
      </c>
      <c r="D9" s="142" t="s">
        <v>119</v>
      </c>
      <c r="E9" s="142" t="s">
        <v>108</v>
      </c>
      <c r="F9" s="145" t="s">
        <v>364</v>
      </c>
      <c r="G9" s="145" t="s">
        <v>349</v>
      </c>
      <c r="H9" s="142" t="s">
        <v>102</v>
      </c>
      <c r="I9" s="142" t="s">
        <v>103</v>
      </c>
      <c r="J9" s="149" t="s">
        <v>104</v>
      </c>
      <c r="K9" s="149"/>
      <c r="L9" s="149" t="s">
        <v>105</v>
      </c>
      <c r="M9" s="149"/>
      <c r="N9" s="145" t="s">
        <v>106</v>
      </c>
      <c r="O9" s="145"/>
      <c r="P9" s="145"/>
      <c r="Q9" s="145"/>
      <c r="R9" s="145"/>
      <c r="S9" s="145"/>
      <c r="T9" s="145"/>
      <c r="U9" s="145"/>
      <c r="V9" s="151" t="s">
        <v>107</v>
      </c>
      <c r="W9" s="151"/>
      <c r="X9" s="142" t="s">
        <v>109</v>
      </c>
      <c r="Y9" s="152" t="s">
        <v>110</v>
      </c>
    </row>
    <row r="10" spans="1:25" s="58" customFormat="1" ht="31.5" customHeight="1" x14ac:dyDescent="0.15">
      <c r="A10" s="140"/>
      <c r="B10" s="143"/>
      <c r="C10" s="143"/>
      <c r="D10" s="143"/>
      <c r="E10" s="143"/>
      <c r="F10" s="146"/>
      <c r="G10" s="146"/>
      <c r="H10" s="143"/>
      <c r="I10" s="143"/>
      <c r="J10" s="150"/>
      <c r="K10" s="150"/>
      <c r="L10" s="150"/>
      <c r="M10" s="150"/>
      <c r="N10" s="155" t="s">
        <v>111</v>
      </c>
      <c r="O10" s="155"/>
      <c r="P10" s="155" t="s">
        <v>112</v>
      </c>
      <c r="Q10" s="155"/>
      <c r="R10" s="155" t="s">
        <v>113</v>
      </c>
      <c r="S10" s="155"/>
      <c r="T10" s="155" t="s">
        <v>114</v>
      </c>
      <c r="U10" s="155"/>
      <c r="V10" s="143" t="s">
        <v>159</v>
      </c>
      <c r="W10" s="143" t="s">
        <v>115</v>
      </c>
      <c r="X10" s="143"/>
      <c r="Y10" s="153"/>
    </row>
    <row r="11" spans="1:25" s="62" customFormat="1" ht="31.5" customHeight="1" thickBot="1" x14ac:dyDescent="0.3">
      <c r="A11" s="141"/>
      <c r="B11" s="144"/>
      <c r="C11" s="144"/>
      <c r="D11" s="144"/>
      <c r="E11" s="144"/>
      <c r="F11" s="147"/>
      <c r="G11" s="148"/>
      <c r="H11" s="59" t="s">
        <v>116</v>
      </c>
      <c r="I11" s="59" t="s">
        <v>116</v>
      </c>
      <c r="J11" s="60" t="s">
        <v>117</v>
      </c>
      <c r="K11" s="61" t="s">
        <v>330</v>
      </c>
      <c r="L11" s="60" t="s">
        <v>116</v>
      </c>
      <c r="M11" s="61" t="s">
        <v>115</v>
      </c>
      <c r="N11" s="60" t="s">
        <v>116</v>
      </c>
      <c r="O11" s="61" t="s">
        <v>115</v>
      </c>
      <c r="P11" s="60" t="s">
        <v>116</v>
      </c>
      <c r="Q11" s="61" t="s">
        <v>115</v>
      </c>
      <c r="R11" s="60" t="s">
        <v>116</v>
      </c>
      <c r="S11" s="61" t="s">
        <v>115</v>
      </c>
      <c r="T11" s="60" t="s">
        <v>116</v>
      </c>
      <c r="U11" s="61" t="s">
        <v>115</v>
      </c>
      <c r="V11" s="144"/>
      <c r="W11" s="144"/>
      <c r="X11" s="144"/>
      <c r="Y11" s="154"/>
    </row>
    <row r="12" spans="1:25" s="48" customFormat="1" ht="55.5" customHeight="1" x14ac:dyDescent="0.25">
      <c r="A12" s="166"/>
      <c r="B12" s="172" t="s">
        <v>157</v>
      </c>
      <c r="C12" s="179" t="s">
        <v>177</v>
      </c>
      <c r="D12" s="172" t="s">
        <v>293</v>
      </c>
      <c r="E12" s="173">
        <v>11</v>
      </c>
      <c r="F12" s="182" t="s">
        <v>365</v>
      </c>
      <c r="G12" s="51" t="s">
        <v>331</v>
      </c>
      <c r="H12" s="50">
        <v>7.0000000000000007E-2</v>
      </c>
      <c r="I12" s="50">
        <f>+L12*H12</f>
        <v>7.0000000000000007E-2</v>
      </c>
      <c r="J12" s="47" t="s">
        <v>333</v>
      </c>
      <c r="K12" s="63">
        <v>18</v>
      </c>
      <c r="L12" s="106">
        <f>N12+P12+R12+T12</f>
        <v>1</v>
      </c>
      <c r="M12" s="63">
        <v>18</v>
      </c>
      <c r="N12" s="64">
        <f>+O12/K12</f>
        <v>0.16666666666666666</v>
      </c>
      <c r="O12" s="63">
        <v>3</v>
      </c>
      <c r="P12" s="64">
        <f t="shared" ref="P12:P18" si="0">+Q12/K12</f>
        <v>0.27777777777777779</v>
      </c>
      <c r="Q12" s="63">
        <v>5</v>
      </c>
      <c r="R12" s="64">
        <f t="shared" ref="R12:R24" si="1">+S12/K12</f>
        <v>0.44444444444444442</v>
      </c>
      <c r="S12" s="63">
        <v>8</v>
      </c>
      <c r="T12" s="64">
        <f t="shared" ref="T12:T17" si="2">+U12/K12</f>
        <v>0.1111111111111111</v>
      </c>
      <c r="U12" s="63">
        <v>2</v>
      </c>
      <c r="V12" s="45" t="s">
        <v>284</v>
      </c>
      <c r="W12" s="46"/>
      <c r="X12" s="45" t="s">
        <v>328</v>
      </c>
      <c r="Y12" s="102" t="s">
        <v>408</v>
      </c>
    </row>
    <row r="13" spans="1:25" s="48" customFormat="1" ht="100.5" customHeight="1" x14ac:dyDescent="0.25">
      <c r="A13" s="167"/>
      <c r="B13" s="172"/>
      <c r="C13" s="180"/>
      <c r="D13" s="172"/>
      <c r="E13" s="174"/>
      <c r="F13" s="183"/>
      <c r="G13" s="104" t="s">
        <v>367</v>
      </c>
      <c r="H13" s="187">
        <v>0.03</v>
      </c>
      <c r="I13" s="50">
        <f t="shared" ref="I13:I37" si="3">+L13*H13</f>
        <v>1.4999999999999999E-2</v>
      </c>
      <c r="J13" s="47" t="s">
        <v>366</v>
      </c>
      <c r="K13" s="63">
        <v>1</v>
      </c>
      <c r="L13" s="109">
        <f t="shared" ref="L13:L37" si="4">+N13+P13+R13+T13</f>
        <v>0.5</v>
      </c>
      <c r="M13" s="63">
        <f t="shared" ref="M13:M37" si="5">O13+Q13+S13+U13</f>
        <v>0.5</v>
      </c>
      <c r="N13" s="64">
        <f>+O13/K13</f>
        <v>0.5</v>
      </c>
      <c r="O13" s="63">
        <v>0.5</v>
      </c>
      <c r="P13" s="64">
        <f t="shared" si="0"/>
        <v>0</v>
      </c>
      <c r="Q13" s="63">
        <v>0</v>
      </c>
      <c r="R13" s="64">
        <f t="shared" si="1"/>
        <v>0</v>
      </c>
      <c r="S13" s="63">
        <v>0</v>
      </c>
      <c r="T13" s="64">
        <f t="shared" si="2"/>
        <v>0</v>
      </c>
      <c r="U13" s="63">
        <v>0</v>
      </c>
      <c r="V13" s="45" t="s">
        <v>284</v>
      </c>
      <c r="W13" s="46"/>
      <c r="X13" s="45" t="s">
        <v>328</v>
      </c>
      <c r="Y13" s="100" t="s">
        <v>409</v>
      </c>
    </row>
    <row r="14" spans="1:25" s="48" customFormat="1" ht="72" customHeight="1" x14ac:dyDescent="0.25">
      <c r="A14" s="167"/>
      <c r="B14" s="172"/>
      <c r="C14" s="180"/>
      <c r="D14" s="172"/>
      <c r="E14" s="174"/>
      <c r="F14" s="184" t="s">
        <v>370</v>
      </c>
      <c r="G14" s="51" t="s">
        <v>421</v>
      </c>
      <c r="H14" s="187">
        <v>0.03</v>
      </c>
      <c r="I14" s="50">
        <f t="shared" si="3"/>
        <v>2.9999999999999995E-2</v>
      </c>
      <c r="J14" s="45" t="s">
        <v>371</v>
      </c>
      <c r="K14" s="63">
        <v>6</v>
      </c>
      <c r="L14" s="106">
        <f>+N14+P14+R14+T14</f>
        <v>0.99999999999999989</v>
      </c>
      <c r="M14" s="63">
        <v>6</v>
      </c>
      <c r="N14" s="64">
        <f>+O14/K14</f>
        <v>0.16666666666666666</v>
      </c>
      <c r="O14" s="63">
        <v>1</v>
      </c>
      <c r="P14" s="64">
        <f>+Q14/K14</f>
        <v>0.33333333333333331</v>
      </c>
      <c r="Q14" s="63">
        <v>2</v>
      </c>
      <c r="R14" s="64">
        <f>+S14/K14</f>
        <v>0.33333333333333331</v>
      </c>
      <c r="S14" s="63">
        <v>2</v>
      </c>
      <c r="T14" s="64">
        <f>+U14/K14</f>
        <v>0.16666666666666666</v>
      </c>
      <c r="U14" s="63">
        <v>1</v>
      </c>
      <c r="V14" s="45" t="s">
        <v>284</v>
      </c>
      <c r="W14" s="46"/>
      <c r="X14" s="45" t="s">
        <v>328</v>
      </c>
      <c r="Y14" s="101" t="s">
        <v>422</v>
      </c>
    </row>
    <row r="15" spans="1:25" s="48" customFormat="1" ht="93.75" customHeight="1" x14ac:dyDescent="0.25">
      <c r="A15" s="167"/>
      <c r="B15" s="172"/>
      <c r="C15" s="180"/>
      <c r="D15" s="172"/>
      <c r="E15" s="175"/>
      <c r="F15" s="185"/>
      <c r="G15" s="51" t="s">
        <v>368</v>
      </c>
      <c r="H15" s="187">
        <v>0.08</v>
      </c>
      <c r="I15" s="50">
        <f t="shared" si="3"/>
        <v>8.0000000000000016E-2</v>
      </c>
      <c r="J15" s="55" t="s">
        <v>401</v>
      </c>
      <c r="K15" s="63">
        <v>48</v>
      </c>
      <c r="L15" s="106">
        <f t="shared" si="4"/>
        <v>1.0000000000000002</v>
      </c>
      <c r="M15" s="63">
        <f>O15+Q15+S15+U15</f>
        <v>48</v>
      </c>
      <c r="N15" s="64">
        <f t="shared" ref="N15:N38" si="6">+O15/K15</f>
        <v>0.25</v>
      </c>
      <c r="O15" s="63">
        <v>12</v>
      </c>
      <c r="P15" s="64">
        <f t="shared" si="0"/>
        <v>0.29166666666666669</v>
      </c>
      <c r="Q15" s="63">
        <v>14</v>
      </c>
      <c r="R15" s="64">
        <f t="shared" si="1"/>
        <v>0.35416666666666669</v>
      </c>
      <c r="S15" s="63">
        <v>17</v>
      </c>
      <c r="T15" s="64">
        <f t="shared" si="2"/>
        <v>0.10416666666666667</v>
      </c>
      <c r="U15" s="63">
        <v>5</v>
      </c>
      <c r="V15" s="45" t="s">
        <v>284</v>
      </c>
      <c r="W15" s="45"/>
      <c r="X15" s="45" t="s">
        <v>328</v>
      </c>
      <c r="Y15" s="101" t="s">
        <v>420</v>
      </c>
    </row>
    <row r="16" spans="1:25" ht="80.25" customHeight="1" x14ac:dyDescent="0.2">
      <c r="A16" s="167"/>
      <c r="B16" s="172"/>
      <c r="C16" s="180"/>
      <c r="D16" s="172"/>
      <c r="E16" s="173">
        <v>11</v>
      </c>
      <c r="F16" s="186"/>
      <c r="G16" s="51" t="s">
        <v>369</v>
      </c>
      <c r="H16" s="187">
        <v>0.04</v>
      </c>
      <c r="I16" s="50">
        <f t="shared" si="3"/>
        <v>0.04</v>
      </c>
      <c r="J16" s="45" t="s">
        <v>372</v>
      </c>
      <c r="K16" s="63">
        <v>4</v>
      </c>
      <c r="L16" s="106">
        <f t="shared" si="4"/>
        <v>1</v>
      </c>
      <c r="M16" s="63">
        <f t="shared" si="5"/>
        <v>4</v>
      </c>
      <c r="N16" s="64">
        <f t="shared" si="6"/>
        <v>0.5</v>
      </c>
      <c r="O16" s="63">
        <v>2</v>
      </c>
      <c r="P16" s="64">
        <f t="shared" si="0"/>
        <v>0.5</v>
      </c>
      <c r="Q16" s="63">
        <v>2</v>
      </c>
      <c r="R16" s="64">
        <f t="shared" si="1"/>
        <v>0</v>
      </c>
      <c r="S16" s="63">
        <v>0</v>
      </c>
      <c r="T16" s="64">
        <f t="shared" si="2"/>
        <v>0</v>
      </c>
      <c r="U16" s="63">
        <v>0</v>
      </c>
      <c r="V16" s="45" t="s">
        <v>284</v>
      </c>
      <c r="W16" s="45"/>
      <c r="X16" s="45" t="s">
        <v>328</v>
      </c>
      <c r="Y16" s="101" t="s">
        <v>423</v>
      </c>
    </row>
    <row r="17" spans="1:25" ht="95.25" customHeight="1" x14ac:dyDescent="0.2">
      <c r="A17" s="167"/>
      <c r="B17" s="172"/>
      <c r="C17" s="180"/>
      <c r="D17" s="172"/>
      <c r="E17" s="174"/>
      <c r="F17" s="119" t="s">
        <v>374</v>
      </c>
      <c r="G17" s="51" t="s">
        <v>373</v>
      </c>
      <c r="H17" s="187">
        <v>0.02</v>
      </c>
      <c r="I17" s="50">
        <f t="shared" si="3"/>
        <v>0.01</v>
      </c>
      <c r="J17" s="47" t="s">
        <v>333</v>
      </c>
      <c r="K17" s="63">
        <v>1</v>
      </c>
      <c r="L17" s="109">
        <f t="shared" si="4"/>
        <v>0.5</v>
      </c>
      <c r="M17" s="63">
        <f t="shared" si="5"/>
        <v>0.5</v>
      </c>
      <c r="N17" s="64">
        <f t="shared" si="6"/>
        <v>0.5</v>
      </c>
      <c r="O17" s="63">
        <v>0.5</v>
      </c>
      <c r="P17" s="64">
        <f t="shared" si="0"/>
        <v>0</v>
      </c>
      <c r="Q17" s="63">
        <v>0</v>
      </c>
      <c r="R17" s="64">
        <f t="shared" si="1"/>
        <v>0</v>
      </c>
      <c r="S17" s="63">
        <v>0</v>
      </c>
      <c r="T17" s="64">
        <f t="shared" si="2"/>
        <v>0</v>
      </c>
      <c r="U17" s="63">
        <v>0</v>
      </c>
      <c r="V17" s="45" t="s">
        <v>284</v>
      </c>
      <c r="W17" s="46"/>
      <c r="X17" s="45" t="s">
        <v>328</v>
      </c>
      <c r="Y17" s="100" t="s">
        <v>409</v>
      </c>
    </row>
    <row r="18" spans="1:25" ht="91.5" customHeight="1" x14ac:dyDescent="0.2">
      <c r="A18" s="167"/>
      <c r="B18" s="172"/>
      <c r="C18" s="180"/>
      <c r="D18" s="172"/>
      <c r="E18" s="174"/>
      <c r="F18" s="120"/>
      <c r="G18" s="51" t="s">
        <v>375</v>
      </c>
      <c r="H18" s="50">
        <v>0.02</v>
      </c>
      <c r="I18" s="50">
        <f t="shared" si="3"/>
        <v>0.02</v>
      </c>
      <c r="J18" s="55" t="s">
        <v>335</v>
      </c>
      <c r="K18" s="63">
        <v>3</v>
      </c>
      <c r="L18" s="106">
        <f t="shared" si="4"/>
        <v>1</v>
      </c>
      <c r="M18" s="63">
        <v>3</v>
      </c>
      <c r="N18" s="64">
        <f>+O18/K18</f>
        <v>0</v>
      </c>
      <c r="O18" s="63">
        <v>0</v>
      </c>
      <c r="P18" s="64">
        <f t="shared" si="0"/>
        <v>0.33333333333333331</v>
      </c>
      <c r="Q18" s="63">
        <v>1</v>
      </c>
      <c r="R18" s="64">
        <f t="shared" si="1"/>
        <v>0.33333333333333331</v>
      </c>
      <c r="S18" s="63">
        <v>1</v>
      </c>
      <c r="T18" s="64">
        <f t="shared" ref="T18:T38" si="7">+U18/K18</f>
        <v>0.33333333333333331</v>
      </c>
      <c r="U18" s="63">
        <v>1</v>
      </c>
      <c r="V18" s="45" t="s">
        <v>284</v>
      </c>
      <c r="W18" s="46"/>
      <c r="X18" s="45" t="s">
        <v>328</v>
      </c>
      <c r="Y18" s="101" t="s">
        <v>424</v>
      </c>
    </row>
    <row r="19" spans="1:25" ht="85.5" customHeight="1" x14ac:dyDescent="0.2">
      <c r="A19" s="167"/>
      <c r="B19" s="172"/>
      <c r="C19" s="180"/>
      <c r="D19" s="172"/>
      <c r="E19" s="176">
        <v>11</v>
      </c>
      <c r="F19" s="121"/>
      <c r="G19" s="51" t="s">
        <v>376</v>
      </c>
      <c r="H19" s="50">
        <v>0.02</v>
      </c>
      <c r="I19" s="50">
        <f t="shared" si="3"/>
        <v>0.02</v>
      </c>
      <c r="J19" s="47" t="s">
        <v>377</v>
      </c>
      <c r="K19" s="63">
        <v>3</v>
      </c>
      <c r="L19" s="106">
        <f t="shared" si="4"/>
        <v>1</v>
      </c>
      <c r="M19" s="63">
        <f t="shared" si="5"/>
        <v>3</v>
      </c>
      <c r="N19" s="64">
        <f>+O19/K19</f>
        <v>0</v>
      </c>
      <c r="O19" s="63">
        <v>0</v>
      </c>
      <c r="P19" s="64">
        <f t="shared" ref="P19:P23" si="8">+Q19/K19</f>
        <v>0.33333333333333331</v>
      </c>
      <c r="Q19" s="63">
        <v>1</v>
      </c>
      <c r="R19" s="64">
        <f t="shared" si="1"/>
        <v>0.33333333333333331</v>
      </c>
      <c r="S19" s="63">
        <v>1</v>
      </c>
      <c r="T19" s="64">
        <f t="shared" si="7"/>
        <v>0.33333333333333331</v>
      </c>
      <c r="U19" s="63">
        <v>1</v>
      </c>
      <c r="V19" s="45" t="s">
        <v>284</v>
      </c>
      <c r="W19" s="46"/>
      <c r="X19" s="45" t="s">
        <v>328</v>
      </c>
      <c r="Y19" s="101" t="s">
        <v>410</v>
      </c>
    </row>
    <row r="20" spans="1:25" ht="53.25" customHeight="1" x14ac:dyDescent="0.2">
      <c r="A20" s="167"/>
      <c r="B20" s="172"/>
      <c r="C20" s="180"/>
      <c r="D20" s="172"/>
      <c r="E20" s="177"/>
      <c r="F20" s="169" t="s">
        <v>395</v>
      </c>
      <c r="G20" s="51" t="s">
        <v>404</v>
      </c>
      <c r="H20" s="50">
        <v>0.04</v>
      </c>
      <c r="I20" s="50">
        <f t="shared" si="3"/>
        <v>0.04</v>
      </c>
      <c r="J20" s="114" t="s">
        <v>334</v>
      </c>
      <c r="K20" s="63">
        <v>1</v>
      </c>
      <c r="L20" s="106">
        <v>1</v>
      </c>
      <c r="M20" s="63">
        <f t="shared" si="5"/>
        <v>1</v>
      </c>
      <c r="N20" s="64">
        <f t="shared" si="6"/>
        <v>0</v>
      </c>
      <c r="O20" s="63">
        <v>0</v>
      </c>
      <c r="P20" s="64">
        <f t="shared" si="8"/>
        <v>0</v>
      </c>
      <c r="Q20" s="63">
        <v>0</v>
      </c>
      <c r="R20" s="64">
        <f t="shared" si="1"/>
        <v>0.6</v>
      </c>
      <c r="S20" s="63">
        <v>0.6</v>
      </c>
      <c r="T20" s="64">
        <f t="shared" si="7"/>
        <v>0.4</v>
      </c>
      <c r="U20" s="63">
        <v>0.4</v>
      </c>
      <c r="V20" s="45" t="s">
        <v>284</v>
      </c>
      <c r="W20" s="46"/>
      <c r="X20" s="45" t="s">
        <v>328</v>
      </c>
      <c r="Y20" s="108" t="s">
        <v>425</v>
      </c>
    </row>
    <row r="21" spans="1:25" ht="68.25" customHeight="1" x14ac:dyDescent="0.2">
      <c r="A21" s="167"/>
      <c r="B21" s="172"/>
      <c r="C21" s="180"/>
      <c r="D21" s="172"/>
      <c r="E21" s="176">
        <v>11</v>
      </c>
      <c r="F21" s="170"/>
      <c r="G21" s="51" t="s">
        <v>378</v>
      </c>
      <c r="H21" s="50">
        <v>0.03</v>
      </c>
      <c r="I21" s="50">
        <f t="shared" si="3"/>
        <v>0.03</v>
      </c>
      <c r="J21" s="47" t="s">
        <v>427</v>
      </c>
      <c r="K21" s="63">
        <v>2</v>
      </c>
      <c r="L21" s="106">
        <f t="shared" si="4"/>
        <v>1</v>
      </c>
      <c r="M21" s="63">
        <f t="shared" si="5"/>
        <v>2</v>
      </c>
      <c r="N21" s="64">
        <f t="shared" si="6"/>
        <v>0.5</v>
      </c>
      <c r="O21" s="63">
        <v>1</v>
      </c>
      <c r="P21" s="64">
        <f t="shared" si="8"/>
        <v>0</v>
      </c>
      <c r="Q21" s="63">
        <v>0</v>
      </c>
      <c r="R21" s="64">
        <f t="shared" si="1"/>
        <v>0.25</v>
      </c>
      <c r="S21" s="63">
        <v>0.5</v>
      </c>
      <c r="T21" s="64">
        <f t="shared" si="7"/>
        <v>0.25</v>
      </c>
      <c r="U21" s="63">
        <v>0.5</v>
      </c>
      <c r="V21" s="45" t="s">
        <v>284</v>
      </c>
      <c r="W21" s="46"/>
      <c r="X21" s="45" t="s">
        <v>328</v>
      </c>
      <c r="Y21" s="101" t="s">
        <v>426</v>
      </c>
    </row>
    <row r="22" spans="1:25" ht="50.25" customHeight="1" x14ac:dyDescent="0.2">
      <c r="A22" s="167"/>
      <c r="B22" s="172"/>
      <c r="C22" s="180"/>
      <c r="D22" s="172"/>
      <c r="E22" s="178"/>
      <c r="F22" s="170"/>
      <c r="G22" s="51" t="s">
        <v>379</v>
      </c>
      <c r="H22" s="50">
        <v>0.02</v>
      </c>
      <c r="I22" s="50">
        <f t="shared" si="3"/>
        <v>0.02</v>
      </c>
      <c r="J22" s="52" t="s">
        <v>334</v>
      </c>
      <c r="K22" s="63">
        <v>1</v>
      </c>
      <c r="L22" s="106">
        <f t="shared" si="4"/>
        <v>1</v>
      </c>
      <c r="M22" s="63">
        <f t="shared" si="5"/>
        <v>1</v>
      </c>
      <c r="N22" s="64">
        <f t="shared" si="6"/>
        <v>1</v>
      </c>
      <c r="O22" s="63">
        <v>1</v>
      </c>
      <c r="P22" s="64">
        <f t="shared" si="8"/>
        <v>0</v>
      </c>
      <c r="Q22" s="63">
        <v>0</v>
      </c>
      <c r="R22" s="64">
        <f t="shared" si="1"/>
        <v>0</v>
      </c>
      <c r="S22" s="63">
        <v>0</v>
      </c>
      <c r="T22" s="64">
        <f t="shared" si="7"/>
        <v>0</v>
      </c>
      <c r="U22" s="63">
        <v>0</v>
      </c>
      <c r="V22" s="45" t="s">
        <v>284</v>
      </c>
      <c r="W22" s="46"/>
      <c r="X22" s="45" t="s">
        <v>328</v>
      </c>
      <c r="Y22" s="101" t="s">
        <v>380</v>
      </c>
    </row>
    <row r="23" spans="1:25" ht="65.25" customHeight="1" x14ac:dyDescent="0.2">
      <c r="A23" s="167"/>
      <c r="B23" s="172"/>
      <c r="C23" s="180"/>
      <c r="D23" s="172"/>
      <c r="E23" s="178"/>
      <c r="F23" s="170"/>
      <c r="G23" s="51" t="s">
        <v>403</v>
      </c>
      <c r="H23" s="50">
        <v>0.02</v>
      </c>
      <c r="I23" s="50">
        <f t="shared" si="3"/>
        <v>0.02</v>
      </c>
      <c r="J23" s="45" t="s">
        <v>332</v>
      </c>
      <c r="K23" s="63">
        <v>2</v>
      </c>
      <c r="L23" s="106">
        <f t="shared" si="4"/>
        <v>1</v>
      </c>
      <c r="M23" s="63">
        <f t="shared" si="5"/>
        <v>2</v>
      </c>
      <c r="N23" s="64">
        <f t="shared" si="6"/>
        <v>0</v>
      </c>
      <c r="O23" s="63">
        <v>0</v>
      </c>
      <c r="P23" s="64">
        <f t="shared" si="8"/>
        <v>0.5</v>
      </c>
      <c r="Q23" s="63">
        <v>1</v>
      </c>
      <c r="R23" s="64">
        <f t="shared" si="1"/>
        <v>0</v>
      </c>
      <c r="S23" s="63">
        <v>0</v>
      </c>
      <c r="T23" s="64">
        <f t="shared" si="7"/>
        <v>0.5</v>
      </c>
      <c r="U23" s="63">
        <v>1</v>
      </c>
      <c r="V23" s="45" t="s">
        <v>284</v>
      </c>
      <c r="W23" s="46"/>
      <c r="X23" s="45" t="s">
        <v>328</v>
      </c>
      <c r="Y23" s="101" t="s">
        <v>411</v>
      </c>
    </row>
    <row r="24" spans="1:25" ht="125.25" customHeight="1" x14ac:dyDescent="0.2">
      <c r="A24" s="167"/>
      <c r="B24" s="172"/>
      <c r="C24" s="180"/>
      <c r="D24" s="172"/>
      <c r="E24" s="178"/>
      <c r="F24" s="170"/>
      <c r="G24" s="51" t="s">
        <v>381</v>
      </c>
      <c r="H24" s="50">
        <v>0.02</v>
      </c>
      <c r="I24" s="50">
        <f t="shared" si="3"/>
        <v>0.02</v>
      </c>
      <c r="J24" s="45" t="s">
        <v>334</v>
      </c>
      <c r="K24" s="63">
        <v>1</v>
      </c>
      <c r="L24" s="106">
        <f t="shared" si="4"/>
        <v>1</v>
      </c>
      <c r="M24" s="63">
        <f t="shared" si="5"/>
        <v>1</v>
      </c>
      <c r="N24" s="64">
        <f t="shared" si="6"/>
        <v>1</v>
      </c>
      <c r="O24" s="63">
        <v>1</v>
      </c>
      <c r="P24" s="64">
        <f t="shared" ref="P24:P38" si="9">+Q24/K24</f>
        <v>0</v>
      </c>
      <c r="Q24" s="63">
        <v>0</v>
      </c>
      <c r="R24" s="64">
        <f t="shared" si="1"/>
        <v>0</v>
      </c>
      <c r="S24" s="63">
        <v>0</v>
      </c>
      <c r="T24" s="64">
        <f t="shared" si="7"/>
        <v>0</v>
      </c>
      <c r="U24" s="63">
        <v>0</v>
      </c>
      <c r="V24" s="45" t="s">
        <v>284</v>
      </c>
      <c r="W24" s="46"/>
      <c r="X24" s="45" t="s">
        <v>328</v>
      </c>
      <c r="Y24" s="101" t="s">
        <v>382</v>
      </c>
    </row>
    <row r="25" spans="1:25" ht="46.5" customHeight="1" x14ac:dyDescent="0.2">
      <c r="A25" s="167"/>
      <c r="B25" s="172"/>
      <c r="C25" s="180"/>
      <c r="D25" s="172"/>
      <c r="E25" s="177"/>
      <c r="F25" s="170"/>
      <c r="G25" s="51" t="s">
        <v>383</v>
      </c>
      <c r="H25" s="50">
        <v>0.02</v>
      </c>
      <c r="I25" s="50">
        <f>+L25*H25</f>
        <v>0.02</v>
      </c>
      <c r="J25" s="45" t="s">
        <v>334</v>
      </c>
      <c r="K25" s="63">
        <v>1</v>
      </c>
      <c r="L25" s="106">
        <f t="shared" si="4"/>
        <v>1</v>
      </c>
      <c r="M25" s="63">
        <v>1</v>
      </c>
      <c r="N25" s="64">
        <f t="shared" si="6"/>
        <v>0</v>
      </c>
      <c r="O25" s="63">
        <v>0</v>
      </c>
      <c r="P25" s="64">
        <f t="shared" si="9"/>
        <v>0</v>
      </c>
      <c r="Q25" s="63">
        <v>0</v>
      </c>
      <c r="R25" s="64">
        <f t="shared" ref="R25:R38" si="10">+S25/K25</f>
        <v>1</v>
      </c>
      <c r="S25" s="63">
        <v>1</v>
      </c>
      <c r="T25" s="64">
        <f t="shared" si="7"/>
        <v>0</v>
      </c>
      <c r="U25" s="63">
        <v>0</v>
      </c>
      <c r="V25" s="45" t="s">
        <v>284</v>
      </c>
      <c r="W25" s="46"/>
      <c r="X25" s="45" t="s">
        <v>328</v>
      </c>
      <c r="Y25" s="101" t="s">
        <v>412</v>
      </c>
    </row>
    <row r="26" spans="1:25" ht="40.5" customHeight="1" x14ac:dyDescent="0.2">
      <c r="A26" s="167"/>
      <c r="B26" s="172"/>
      <c r="C26" s="180"/>
      <c r="D26" s="172"/>
      <c r="E26" s="47">
        <v>11</v>
      </c>
      <c r="F26" s="170"/>
      <c r="G26" s="51" t="s">
        <v>384</v>
      </c>
      <c r="H26" s="50">
        <v>0.05</v>
      </c>
      <c r="I26" s="50">
        <f t="shared" si="3"/>
        <v>0.05</v>
      </c>
      <c r="J26" s="45" t="s">
        <v>334</v>
      </c>
      <c r="K26" s="63">
        <v>1</v>
      </c>
      <c r="L26" s="106">
        <f t="shared" si="4"/>
        <v>1</v>
      </c>
      <c r="M26" s="63">
        <v>1</v>
      </c>
      <c r="N26" s="64">
        <f t="shared" si="6"/>
        <v>0</v>
      </c>
      <c r="O26" s="63">
        <v>0</v>
      </c>
      <c r="P26" s="64">
        <f t="shared" si="9"/>
        <v>0</v>
      </c>
      <c r="Q26" s="63">
        <v>0</v>
      </c>
      <c r="R26" s="64">
        <f t="shared" si="10"/>
        <v>0</v>
      </c>
      <c r="S26" s="63">
        <v>0</v>
      </c>
      <c r="T26" s="64">
        <f t="shared" si="7"/>
        <v>1</v>
      </c>
      <c r="U26" s="63">
        <v>1</v>
      </c>
      <c r="V26" s="45" t="s">
        <v>284</v>
      </c>
      <c r="W26" s="46"/>
      <c r="X26" s="45" t="s">
        <v>328</v>
      </c>
      <c r="Y26" s="101" t="s">
        <v>413</v>
      </c>
    </row>
    <row r="27" spans="1:25" ht="69" customHeight="1" x14ac:dyDescent="0.2">
      <c r="A27" s="167"/>
      <c r="B27" s="172"/>
      <c r="C27" s="180"/>
      <c r="D27" s="172"/>
      <c r="E27" s="176">
        <v>11</v>
      </c>
      <c r="F27" s="170"/>
      <c r="G27" s="51" t="s">
        <v>385</v>
      </c>
      <c r="H27" s="53">
        <v>0.04</v>
      </c>
      <c r="I27" s="50">
        <f t="shared" si="3"/>
        <v>0.04</v>
      </c>
      <c r="J27" s="114" t="s">
        <v>332</v>
      </c>
      <c r="K27" s="63">
        <v>2</v>
      </c>
      <c r="L27" s="106">
        <f t="shared" si="4"/>
        <v>1</v>
      </c>
      <c r="M27" s="63">
        <f t="shared" si="5"/>
        <v>2</v>
      </c>
      <c r="N27" s="64">
        <f t="shared" si="6"/>
        <v>0.5</v>
      </c>
      <c r="O27" s="63">
        <v>1</v>
      </c>
      <c r="P27" s="64">
        <f t="shared" si="9"/>
        <v>0</v>
      </c>
      <c r="Q27" s="63">
        <v>0</v>
      </c>
      <c r="R27" s="64">
        <f t="shared" si="10"/>
        <v>0.5</v>
      </c>
      <c r="S27" s="63">
        <v>1</v>
      </c>
      <c r="T27" s="64">
        <f t="shared" si="7"/>
        <v>0</v>
      </c>
      <c r="U27" s="63">
        <v>0</v>
      </c>
      <c r="V27" s="45" t="s">
        <v>284</v>
      </c>
      <c r="W27" s="46"/>
      <c r="X27" s="45" t="s">
        <v>328</v>
      </c>
      <c r="Y27" s="101" t="s">
        <v>405</v>
      </c>
    </row>
    <row r="28" spans="1:25" ht="68.25" customHeight="1" x14ac:dyDescent="0.2">
      <c r="A28" s="167"/>
      <c r="B28" s="172"/>
      <c r="C28" s="180"/>
      <c r="D28" s="172"/>
      <c r="E28" s="178"/>
      <c r="F28" s="170"/>
      <c r="G28" s="105" t="s">
        <v>406</v>
      </c>
      <c r="H28" s="53">
        <v>0.03</v>
      </c>
      <c r="I28" s="50">
        <f t="shared" si="3"/>
        <v>0.03</v>
      </c>
      <c r="J28" s="114" t="s">
        <v>334</v>
      </c>
      <c r="K28" s="63">
        <v>1</v>
      </c>
      <c r="L28" s="106">
        <f t="shared" si="4"/>
        <v>1</v>
      </c>
      <c r="M28" s="63">
        <f t="shared" si="5"/>
        <v>1</v>
      </c>
      <c r="N28" s="64">
        <f t="shared" si="6"/>
        <v>0</v>
      </c>
      <c r="O28" s="63">
        <v>0</v>
      </c>
      <c r="P28" s="64">
        <f t="shared" si="9"/>
        <v>0</v>
      </c>
      <c r="Q28" s="63">
        <v>0</v>
      </c>
      <c r="R28" s="64">
        <f t="shared" si="10"/>
        <v>0.7</v>
      </c>
      <c r="S28" s="63">
        <v>0.7</v>
      </c>
      <c r="T28" s="64">
        <f t="shared" si="7"/>
        <v>0.3</v>
      </c>
      <c r="U28" s="63">
        <v>0.3</v>
      </c>
      <c r="V28" s="45" t="s">
        <v>284</v>
      </c>
      <c r="W28" s="46"/>
      <c r="X28" s="45" t="s">
        <v>328</v>
      </c>
      <c r="Y28" s="101" t="s">
        <v>414</v>
      </c>
    </row>
    <row r="29" spans="1:25" ht="157.5" customHeight="1" x14ac:dyDescent="0.2">
      <c r="A29" s="167"/>
      <c r="B29" s="172"/>
      <c r="C29" s="180"/>
      <c r="D29" s="172"/>
      <c r="E29" s="178"/>
      <c r="F29" s="170"/>
      <c r="G29" s="51" t="s">
        <v>386</v>
      </c>
      <c r="H29" s="53">
        <v>0.12</v>
      </c>
      <c r="I29" s="50">
        <f t="shared" si="3"/>
        <v>0.12</v>
      </c>
      <c r="J29" s="114" t="s">
        <v>332</v>
      </c>
      <c r="K29" s="63">
        <v>2</v>
      </c>
      <c r="L29" s="106">
        <f t="shared" si="4"/>
        <v>1</v>
      </c>
      <c r="M29" s="63">
        <f t="shared" si="5"/>
        <v>2</v>
      </c>
      <c r="N29" s="64">
        <f t="shared" si="6"/>
        <v>0.5</v>
      </c>
      <c r="O29" s="63">
        <v>1</v>
      </c>
      <c r="P29" s="64">
        <f t="shared" si="9"/>
        <v>0.5</v>
      </c>
      <c r="Q29" s="63">
        <v>1</v>
      </c>
      <c r="R29" s="64">
        <f t="shared" si="10"/>
        <v>0</v>
      </c>
      <c r="S29" s="63">
        <v>0</v>
      </c>
      <c r="T29" s="64">
        <f t="shared" si="7"/>
        <v>0</v>
      </c>
      <c r="U29" s="63">
        <v>0</v>
      </c>
      <c r="V29" s="45" t="s">
        <v>284</v>
      </c>
      <c r="W29" s="46"/>
      <c r="X29" s="45" t="s">
        <v>328</v>
      </c>
      <c r="Y29" s="101" t="s">
        <v>429</v>
      </c>
    </row>
    <row r="30" spans="1:25" ht="132.75" customHeight="1" x14ac:dyDescent="0.2">
      <c r="A30" s="167"/>
      <c r="B30" s="172"/>
      <c r="C30" s="180"/>
      <c r="D30" s="172"/>
      <c r="E30" s="178"/>
      <c r="F30" s="170"/>
      <c r="G30" s="51" t="s">
        <v>387</v>
      </c>
      <c r="H30" s="53">
        <v>0.06</v>
      </c>
      <c r="I30" s="50">
        <f t="shared" si="3"/>
        <v>0.06</v>
      </c>
      <c r="J30" s="114" t="s">
        <v>398</v>
      </c>
      <c r="K30" s="63">
        <v>1</v>
      </c>
      <c r="L30" s="106">
        <f t="shared" si="4"/>
        <v>1</v>
      </c>
      <c r="M30" s="63">
        <f t="shared" si="5"/>
        <v>1</v>
      </c>
      <c r="N30" s="64">
        <f t="shared" si="6"/>
        <v>1</v>
      </c>
      <c r="O30" s="63">
        <v>1</v>
      </c>
      <c r="P30" s="64">
        <f t="shared" si="9"/>
        <v>0</v>
      </c>
      <c r="Q30" s="63">
        <v>0</v>
      </c>
      <c r="R30" s="64">
        <f t="shared" si="10"/>
        <v>0</v>
      </c>
      <c r="S30" s="63">
        <v>0</v>
      </c>
      <c r="T30" s="64">
        <f t="shared" si="7"/>
        <v>0</v>
      </c>
      <c r="U30" s="63">
        <v>0</v>
      </c>
      <c r="V30" s="45" t="s">
        <v>284</v>
      </c>
      <c r="W30" s="46"/>
      <c r="X30" s="45" t="s">
        <v>328</v>
      </c>
      <c r="Y30" s="103" t="s">
        <v>430</v>
      </c>
    </row>
    <row r="31" spans="1:25" ht="99.75" customHeight="1" x14ac:dyDescent="0.2">
      <c r="A31" s="167"/>
      <c r="B31" s="172"/>
      <c r="C31" s="180"/>
      <c r="D31" s="172"/>
      <c r="E31" s="178"/>
      <c r="F31" s="170"/>
      <c r="G31" s="51" t="s">
        <v>388</v>
      </c>
      <c r="H31" s="53">
        <v>0.04</v>
      </c>
      <c r="I31" s="50">
        <f t="shared" si="3"/>
        <v>0.04</v>
      </c>
      <c r="J31" s="114" t="s">
        <v>334</v>
      </c>
      <c r="K31" s="63">
        <v>1</v>
      </c>
      <c r="L31" s="106">
        <f t="shared" si="4"/>
        <v>1</v>
      </c>
      <c r="M31" s="63">
        <f t="shared" si="5"/>
        <v>1</v>
      </c>
      <c r="N31" s="64">
        <f t="shared" si="6"/>
        <v>0.5</v>
      </c>
      <c r="O31" s="63">
        <v>0.5</v>
      </c>
      <c r="P31" s="64">
        <f t="shared" si="9"/>
        <v>0</v>
      </c>
      <c r="Q31" s="63">
        <v>0</v>
      </c>
      <c r="R31" s="64">
        <f t="shared" si="10"/>
        <v>0</v>
      </c>
      <c r="S31" s="63">
        <v>0</v>
      </c>
      <c r="T31" s="64">
        <f t="shared" si="7"/>
        <v>0.5</v>
      </c>
      <c r="U31" s="63">
        <v>0.5</v>
      </c>
      <c r="V31" s="45" t="s">
        <v>284</v>
      </c>
      <c r="W31" s="46"/>
      <c r="X31" s="45" t="s">
        <v>328</v>
      </c>
      <c r="Y31" s="101" t="s">
        <v>415</v>
      </c>
    </row>
    <row r="32" spans="1:25" ht="53.25" customHeight="1" x14ac:dyDescent="0.2">
      <c r="A32" s="167"/>
      <c r="B32" s="172"/>
      <c r="C32" s="180"/>
      <c r="D32" s="172"/>
      <c r="E32" s="178"/>
      <c r="F32" s="170"/>
      <c r="G32" s="51" t="s">
        <v>389</v>
      </c>
      <c r="H32" s="53">
        <v>0.02</v>
      </c>
      <c r="I32" s="50">
        <f t="shared" si="3"/>
        <v>0.02</v>
      </c>
      <c r="J32" s="114" t="s">
        <v>334</v>
      </c>
      <c r="K32" s="63">
        <v>1</v>
      </c>
      <c r="L32" s="106">
        <f t="shared" si="4"/>
        <v>1</v>
      </c>
      <c r="M32" s="63">
        <f t="shared" si="5"/>
        <v>1</v>
      </c>
      <c r="N32" s="64">
        <f t="shared" si="6"/>
        <v>0.5</v>
      </c>
      <c r="O32" s="63">
        <v>0.5</v>
      </c>
      <c r="P32" s="64">
        <f t="shared" si="9"/>
        <v>0</v>
      </c>
      <c r="Q32" s="63">
        <v>0</v>
      </c>
      <c r="R32" s="64">
        <f t="shared" si="10"/>
        <v>0.5</v>
      </c>
      <c r="S32" s="63">
        <v>0.5</v>
      </c>
      <c r="T32" s="64">
        <f t="shared" si="7"/>
        <v>0</v>
      </c>
      <c r="U32" s="63">
        <v>0</v>
      </c>
      <c r="V32" s="45" t="s">
        <v>284</v>
      </c>
      <c r="W32" s="46"/>
      <c r="X32" s="45" t="s">
        <v>328</v>
      </c>
      <c r="Y32" s="103" t="s">
        <v>416</v>
      </c>
    </row>
    <row r="33" spans="1:25" ht="75.75" customHeight="1" x14ac:dyDescent="0.2">
      <c r="A33" s="167"/>
      <c r="B33" s="172"/>
      <c r="C33" s="180"/>
      <c r="D33" s="172"/>
      <c r="E33" s="178"/>
      <c r="F33" s="170"/>
      <c r="G33" s="51" t="s">
        <v>390</v>
      </c>
      <c r="H33" s="53">
        <v>0.02</v>
      </c>
      <c r="I33" s="50">
        <f t="shared" si="3"/>
        <v>0.02</v>
      </c>
      <c r="J33" s="45" t="s">
        <v>398</v>
      </c>
      <c r="K33" s="63">
        <v>1</v>
      </c>
      <c r="L33" s="106">
        <f t="shared" si="4"/>
        <v>1</v>
      </c>
      <c r="M33" s="63">
        <f t="shared" si="5"/>
        <v>1</v>
      </c>
      <c r="N33" s="64">
        <f t="shared" si="6"/>
        <v>0.5</v>
      </c>
      <c r="O33" s="63">
        <v>0.5</v>
      </c>
      <c r="P33" s="64">
        <f t="shared" si="9"/>
        <v>0</v>
      </c>
      <c r="Q33" s="63">
        <v>0</v>
      </c>
      <c r="R33" s="64">
        <f t="shared" si="10"/>
        <v>0.5</v>
      </c>
      <c r="S33" s="63">
        <v>0.5</v>
      </c>
      <c r="T33" s="64">
        <f t="shared" si="7"/>
        <v>0</v>
      </c>
      <c r="U33" s="63">
        <v>0</v>
      </c>
      <c r="V33" s="45" t="s">
        <v>284</v>
      </c>
      <c r="W33" s="46"/>
      <c r="X33" s="45" t="s">
        <v>328</v>
      </c>
      <c r="Y33" s="103" t="s">
        <v>417</v>
      </c>
    </row>
    <row r="34" spans="1:25" ht="141" customHeight="1" x14ac:dyDescent="0.2">
      <c r="A34" s="167"/>
      <c r="B34" s="172"/>
      <c r="C34" s="180"/>
      <c r="D34" s="172"/>
      <c r="E34" s="178"/>
      <c r="F34" s="170"/>
      <c r="G34" s="107" t="s">
        <v>397</v>
      </c>
      <c r="H34" s="53">
        <v>0.02</v>
      </c>
      <c r="I34" s="50">
        <f t="shared" si="3"/>
        <v>0.02</v>
      </c>
      <c r="J34" s="45" t="s">
        <v>334</v>
      </c>
      <c r="K34" s="63">
        <v>1</v>
      </c>
      <c r="L34" s="106">
        <v>1</v>
      </c>
      <c r="M34" s="63">
        <f t="shared" si="5"/>
        <v>1</v>
      </c>
      <c r="N34" s="64">
        <f t="shared" si="6"/>
        <v>0</v>
      </c>
      <c r="O34" s="63">
        <v>0</v>
      </c>
      <c r="P34" s="64">
        <f t="shared" si="9"/>
        <v>0</v>
      </c>
      <c r="Q34" s="63">
        <v>0</v>
      </c>
      <c r="R34" s="64">
        <f t="shared" si="10"/>
        <v>1</v>
      </c>
      <c r="S34" s="63">
        <v>1</v>
      </c>
      <c r="T34" s="64">
        <f t="shared" si="7"/>
        <v>0</v>
      </c>
      <c r="U34" s="63">
        <v>0</v>
      </c>
      <c r="V34" s="45"/>
      <c r="W34" s="46"/>
      <c r="X34" s="45"/>
      <c r="Y34" s="103" t="s">
        <v>407</v>
      </c>
    </row>
    <row r="35" spans="1:25" ht="77.25" customHeight="1" x14ac:dyDescent="0.2">
      <c r="A35" s="167"/>
      <c r="B35" s="172"/>
      <c r="C35" s="180"/>
      <c r="D35" s="172"/>
      <c r="E35" s="178"/>
      <c r="F35" s="171"/>
      <c r="G35" s="51" t="s">
        <v>391</v>
      </c>
      <c r="H35" s="53">
        <v>0.05</v>
      </c>
      <c r="I35" s="50">
        <f t="shared" si="3"/>
        <v>0.05</v>
      </c>
      <c r="J35" s="114" t="s">
        <v>332</v>
      </c>
      <c r="K35" s="63">
        <v>3</v>
      </c>
      <c r="L35" s="106">
        <f t="shared" si="4"/>
        <v>1</v>
      </c>
      <c r="M35" s="63">
        <f t="shared" si="5"/>
        <v>3</v>
      </c>
      <c r="N35" s="64">
        <f t="shared" si="6"/>
        <v>0.33333333333333331</v>
      </c>
      <c r="O35" s="63">
        <v>1</v>
      </c>
      <c r="P35" s="64">
        <f t="shared" si="9"/>
        <v>0.33333333333333331</v>
      </c>
      <c r="Q35" s="63">
        <v>1</v>
      </c>
      <c r="R35" s="64">
        <f t="shared" si="10"/>
        <v>0</v>
      </c>
      <c r="S35" s="63">
        <v>0</v>
      </c>
      <c r="T35" s="64">
        <f t="shared" si="7"/>
        <v>0.33333333333333331</v>
      </c>
      <c r="U35" s="63">
        <v>1</v>
      </c>
      <c r="V35" s="45" t="s">
        <v>284</v>
      </c>
      <c r="W35" s="46"/>
      <c r="X35" s="45" t="s">
        <v>328</v>
      </c>
      <c r="Y35" s="103" t="s">
        <v>428</v>
      </c>
    </row>
    <row r="36" spans="1:25" ht="159" customHeight="1" x14ac:dyDescent="0.2">
      <c r="A36" s="167"/>
      <c r="B36" s="172"/>
      <c r="C36" s="180"/>
      <c r="D36" s="172"/>
      <c r="E36" s="178"/>
      <c r="F36" s="122" t="s">
        <v>396</v>
      </c>
      <c r="G36" s="51" t="s">
        <v>392</v>
      </c>
      <c r="H36" s="53">
        <v>0.04</v>
      </c>
      <c r="I36" s="50">
        <f t="shared" si="3"/>
        <v>0.04</v>
      </c>
      <c r="J36" s="114" t="s">
        <v>334</v>
      </c>
      <c r="K36" s="63">
        <v>1</v>
      </c>
      <c r="L36" s="106">
        <f t="shared" si="4"/>
        <v>1</v>
      </c>
      <c r="M36" s="63">
        <f t="shared" si="5"/>
        <v>1</v>
      </c>
      <c r="N36" s="64">
        <f t="shared" si="6"/>
        <v>1</v>
      </c>
      <c r="O36" s="63">
        <v>1</v>
      </c>
      <c r="P36" s="64">
        <f t="shared" si="9"/>
        <v>0</v>
      </c>
      <c r="Q36" s="63">
        <v>0</v>
      </c>
      <c r="R36" s="64">
        <f t="shared" si="10"/>
        <v>0</v>
      </c>
      <c r="S36" s="63">
        <v>0</v>
      </c>
      <c r="T36" s="64">
        <f t="shared" si="7"/>
        <v>0</v>
      </c>
      <c r="U36" s="63">
        <v>0</v>
      </c>
      <c r="V36" s="45" t="s">
        <v>284</v>
      </c>
      <c r="W36" s="46"/>
      <c r="X36" s="45" t="s">
        <v>328</v>
      </c>
      <c r="Y36" s="103" t="s">
        <v>399</v>
      </c>
    </row>
    <row r="37" spans="1:25" ht="61.5" customHeight="1" x14ac:dyDescent="0.2">
      <c r="A37" s="167"/>
      <c r="B37" s="172"/>
      <c r="C37" s="180"/>
      <c r="D37" s="172"/>
      <c r="E37" s="178"/>
      <c r="F37" s="123"/>
      <c r="G37" s="51" t="s">
        <v>393</v>
      </c>
      <c r="H37" s="53">
        <v>0.02</v>
      </c>
      <c r="I37" s="50">
        <f t="shared" si="3"/>
        <v>0.02</v>
      </c>
      <c r="J37" s="47" t="s">
        <v>400</v>
      </c>
      <c r="K37" s="63">
        <v>3</v>
      </c>
      <c r="L37" s="106">
        <f t="shared" si="4"/>
        <v>1</v>
      </c>
      <c r="M37" s="63">
        <f t="shared" si="5"/>
        <v>3</v>
      </c>
      <c r="N37" s="64">
        <f t="shared" si="6"/>
        <v>0.33333333333333331</v>
      </c>
      <c r="O37" s="63">
        <v>1</v>
      </c>
      <c r="P37" s="64">
        <f t="shared" si="9"/>
        <v>0.33333333333333331</v>
      </c>
      <c r="Q37" s="63">
        <v>1</v>
      </c>
      <c r="R37" s="64">
        <f t="shared" si="10"/>
        <v>0.33333333333333331</v>
      </c>
      <c r="S37" s="63">
        <v>1</v>
      </c>
      <c r="T37" s="64">
        <f t="shared" si="7"/>
        <v>0</v>
      </c>
      <c r="U37" s="63">
        <v>0</v>
      </c>
      <c r="V37" s="45" t="s">
        <v>284</v>
      </c>
      <c r="W37" s="46"/>
      <c r="X37" s="45" t="s">
        <v>328</v>
      </c>
      <c r="Y37" s="103" t="s">
        <v>418</v>
      </c>
    </row>
    <row r="38" spans="1:25" ht="67.5" customHeight="1" x14ac:dyDescent="0.2">
      <c r="A38" s="168"/>
      <c r="B38" s="172"/>
      <c r="C38" s="181"/>
      <c r="D38" s="172"/>
      <c r="E38" s="177"/>
      <c r="F38" s="124"/>
      <c r="G38" s="51" t="s">
        <v>394</v>
      </c>
      <c r="H38" s="53">
        <v>0.03</v>
      </c>
      <c r="I38" s="50">
        <f>+L38*H38</f>
        <v>0.03</v>
      </c>
      <c r="J38" s="47" t="s">
        <v>333</v>
      </c>
      <c r="K38" s="63">
        <v>14</v>
      </c>
      <c r="L38" s="106">
        <f>+N38+P38+R38+T38</f>
        <v>1</v>
      </c>
      <c r="M38" s="63">
        <v>14</v>
      </c>
      <c r="N38" s="64">
        <f t="shared" si="6"/>
        <v>0.21428571428571427</v>
      </c>
      <c r="O38" s="63">
        <v>3</v>
      </c>
      <c r="P38" s="64">
        <f t="shared" si="9"/>
        <v>0.2857142857142857</v>
      </c>
      <c r="Q38" s="63">
        <v>4</v>
      </c>
      <c r="R38" s="64">
        <f t="shared" si="10"/>
        <v>0.2857142857142857</v>
      </c>
      <c r="S38" s="63">
        <v>4</v>
      </c>
      <c r="T38" s="64">
        <f t="shared" si="7"/>
        <v>0.21428571428571427</v>
      </c>
      <c r="U38" s="63">
        <v>3</v>
      </c>
      <c r="V38" s="45" t="s">
        <v>284</v>
      </c>
      <c r="W38" s="46"/>
      <c r="X38" s="45" t="s">
        <v>328</v>
      </c>
      <c r="Y38" s="103" t="s">
        <v>419</v>
      </c>
    </row>
    <row r="39" spans="1:25" ht="31.5" customHeight="1" x14ac:dyDescent="0.2">
      <c r="A39" s="87"/>
      <c r="B39" s="88"/>
      <c r="C39" s="89"/>
      <c r="D39" s="88"/>
      <c r="E39" s="90"/>
      <c r="F39" s="88"/>
      <c r="G39" s="91"/>
      <c r="H39" s="97">
        <f>SUM(H12:H38)</f>
        <v>1.0000000000000004</v>
      </c>
      <c r="I39" s="98">
        <f>SUM(I12:I38)</f>
        <v>0.97500000000000031</v>
      </c>
      <c r="J39" s="90"/>
      <c r="K39" s="96">
        <f>SUM(K12:K38)</f>
        <v>124</v>
      </c>
      <c r="L39" s="92"/>
      <c r="M39" s="99">
        <f>SUM(M12:M38)</f>
        <v>123</v>
      </c>
      <c r="N39" s="93"/>
      <c r="O39" s="96">
        <f>SUM(O12:O38)</f>
        <v>32.5</v>
      </c>
      <c r="P39" s="93"/>
      <c r="Q39" s="96">
        <f>SUM(Q12:Q38)</f>
        <v>33</v>
      </c>
      <c r="R39" s="93"/>
      <c r="S39" s="96">
        <f>SUM(S12:S38)</f>
        <v>39.800000000000004</v>
      </c>
      <c r="T39" s="93"/>
      <c r="U39" s="96">
        <f>SUM(U12:U38)</f>
        <v>17.700000000000003</v>
      </c>
      <c r="V39" s="91"/>
      <c r="W39" s="94"/>
      <c r="X39" s="91"/>
      <c r="Y39" s="95"/>
    </row>
    <row r="40" spans="1:25" s="57" customFormat="1" ht="31.5" customHeight="1" x14ac:dyDescent="0.15">
      <c r="A40" s="65"/>
      <c r="B40" s="68"/>
      <c r="C40" s="68"/>
      <c r="D40" s="68"/>
      <c r="E40" s="68"/>
      <c r="F40" s="68"/>
      <c r="G40" s="68"/>
      <c r="I40" s="69"/>
      <c r="L40" s="67"/>
      <c r="Y40" s="70"/>
    </row>
    <row r="41" spans="1:25" s="78" customFormat="1" ht="31.5" customHeight="1" x14ac:dyDescent="0.25">
      <c r="A41" s="77"/>
      <c r="B41" s="110"/>
      <c r="C41" s="110"/>
      <c r="D41" s="110"/>
      <c r="E41" s="110"/>
      <c r="F41" s="165" t="s">
        <v>350</v>
      </c>
      <c r="G41" s="111" t="s">
        <v>351</v>
      </c>
      <c r="H41" s="163">
        <f>SUMPRODUCT(N12:N38,H12:H38)</f>
        <v>0.3864285714285714</v>
      </c>
      <c r="I41" s="164"/>
      <c r="K41" s="156" t="s">
        <v>352</v>
      </c>
      <c r="L41" s="79"/>
      <c r="M41" s="80"/>
      <c r="N41" s="80"/>
      <c r="O41" s="80"/>
      <c r="P41" s="80"/>
      <c r="Y41" s="81"/>
    </row>
    <row r="42" spans="1:25" s="78" customFormat="1" ht="31.5" customHeight="1" x14ac:dyDescent="0.25">
      <c r="A42" s="77"/>
      <c r="B42" s="110"/>
      <c r="C42" s="110"/>
      <c r="D42" s="110"/>
      <c r="E42" s="110"/>
      <c r="F42" s="165"/>
      <c r="G42" s="112" t="s">
        <v>353</v>
      </c>
      <c r="H42" s="159">
        <v>0</v>
      </c>
      <c r="I42" s="160"/>
      <c r="J42" s="113"/>
      <c r="K42" s="157"/>
      <c r="L42" s="82" t="s">
        <v>219</v>
      </c>
      <c r="M42" s="78" t="s">
        <v>359</v>
      </c>
      <c r="Y42" s="81"/>
    </row>
    <row r="43" spans="1:25" s="78" customFormat="1" ht="31.5" customHeight="1" x14ac:dyDescent="0.25">
      <c r="A43" s="77"/>
      <c r="B43" s="110"/>
      <c r="C43" s="110"/>
      <c r="D43" s="110"/>
      <c r="E43" s="110"/>
      <c r="F43" s="165" t="s">
        <v>354</v>
      </c>
      <c r="G43" s="111" t="s">
        <v>351</v>
      </c>
      <c r="H43" s="161">
        <f>(SUMPRODUCT(P12:P38,H12:H38))+H41</f>
        <v>0.57444444444444442</v>
      </c>
      <c r="I43" s="162"/>
      <c r="K43" s="158"/>
      <c r="L43" s="82" t="s">
        <v>355</v>
      </c>
      <c r="M43" s="78" t="s">
        <v>360</v>
      </c>
      <c r="Y43" s="81"/>
    </row>
    <row r="44" spans="1:25" s="78" customFormat="1" ht="31.5" customHeight="1" x14ac:dyDescent="0.25">
      <c r="A44" s="77"/>
      <c r="B44" s="110"/>
      <c r="C44" s="110"/>
      <c r="D44" s="110"/>
      <c r="E44" s="110"/>
      <c r="F44" s="165"/>
      <c r="G44" s="112" t="s">
        <v>353</v>
      </c>
      <c r="H44" s="159">
        <v>0</v>
      </c>
      <c r="I44" s="160"/>
      <c r="J44" s="113"/>
      <c r="L44" s="82"/>
      <c r="Y44" s="81"/>
    </row>
    <row r="45" spans="1:25" s="78" customFormat="1" ht="31.5" customHeight="1" x14ac:dyDescent="0.25">
      <c r="A45" s="77"/>
      <c r="B45" s="110"/>
      <c r="C45" s="110"/>
      <c r="D45" s="110"/>
      <c r="E45" s="110"/>
      <c r="F45" s="165" t="s">
        <v>356</v>
      </c>
      <c r="G45" s="111" t="s">
        <v>351</v>
      </c>
      <c r="H45" s="161">
        <f>(SUMPRODUCT(R12:R38,H12:H38))+H43</f>
        <v>0.80496031746031738</v>
      </c>
      <c r="I45" s="162"/>
      <c r="K45" s="156" t="s">
        <v>352</v>
      </c>
      <c r="L45" s="79"/>
      <c r="M45" s="80"/>
      <c r="N45" s="80"/>
      <c r="O45" s="80"/>
      <c r="P45" s="80"/>
      <c r="T45" s="156" t="s">
        <v>357</v>
      </c>
      <c r="U45" s="80"/>
      <c r="V45" s="80"/>
      <c r="W45" s="80"/>
      <c r="Y45" s="81"/>
    </row>
    <row r="46" spans="1:25" s="78" customFormat="1" ht="31.5" customHeight="1" x14ac:dyDescent="0.25">
      <c r="A46" s="77"/>
      <c r="B46" s="110"/>
      <c r="C46" s="110"/>
      <c r="D46" s="110"/>
      <c r="E46" s="110"/>
      <c r="F46" s="165"/>
      <c r="G46" s="112" t="s">
        <v>353</v>
      </c>
      <c r="H46" s="159">
        <f>+SUM(W15:W38)</f>
        <v>0</v>
      </c>
      <c r="I46" s="160"/>
      <c r="J46" s="113"/>
      <c r="K46" s="157"/>
      <c r="L46" s="82" t="s">
        <v>219</v>
      </c>
      <c r="T46" s="157"/>
      <c r="U46" s="78" t="s">
        <v>219</v>
      </c>
      <c r="Y46" s="81"/>
    </row>
    <row r="47" spans="1:25" s="78" customFormat="1" ht="31.5" customHeight="1" x14ac:dyDescent="0.25">
      <c r="A47" s="77"/>
      <c r="B47" s="110"/>
      <c r="C47" s="110"/>
      <c r="D47" s="110"/>
      <c r="E47" s="110"/>
      <c r="F47" s="165" t="s">
        <v>358</v>
      </c>
      <c r="G47" s="111" t="s">
        <v>351</v>
      </c>
      <c r="H47" s="161">
        <f>(SUMPRODUCT(T12:T38,H12:H38))+H45</f>
        <v>0.97499999999999987</v>
      </c>
      <c r="I47" s="162"/>
      <c r="K47" s="158"/>
      <c r="L47" s="82" t="s">
        <v>355</v>
      </c>
      <c r="T47" s="158"/>
      <c r="U47" s="78" t="s">
        <v>355</v>
      </c>
      <c r="Y47" s="81"/>
    </row>
    <row r="48" spans="1:25" s="78" customFormat="1" ht="31.5" customHeight="1" x14ac:dyDescent="0.25">
      <c r="A48" s="77"/>
      <c r="B48" s="110"/>
      <c r="C48" s="110"/>
      <c r="D48" s="110"/>
      <c r="E48" s="110"/>
      <c r="F48" s="165"/>
      <c r="G48" s="112" t="s">
        <v>353</v>
      </c>
      <c r="H48" s="159">
        <v>0</v>
      </c>
      <c r="I48" s="160"/>
      <c r="L48" s="82"/>
      <c r="Y48" s="81"/>
    </row>
    <row r="49" spans="1:25" s="78" customFormat="1" ht="37.5" customHeight="1" thickBot="1" x14ac:dyDescent="0.3">
      <c r="A49" s="83"/>
      <c r="B49" s="84"/>
      <c r="C49" s="84"/>
      <c r="D49" s="84"/>
      <c r="E49" s="84"/>
      <c r="F49" s="84"/>
      <c r="G49" s="84"/>
      <c r="H49" s="84"/>
      <c r="I49" s="84"/>
      <c r="J49" s="84"/>
      <c r="K49" s="84"/>
      <c r="L49" s="85"/>
      <c r="M49" s="84"/>
      <c r="N49" s="84"/>
      <c r="O49" s="84"/>
      <c r="P49" s="84"/>
      <c r="Q49" s="84"/>
      <c r="R49" s="84"/>
      <c r="S49" s="84"/>
      <c r="T49" s="84"/>
      <c r="U49" s="84"/>
      <c r="V49" s="84"/>
      <c r="W49" s="84"/>
      <c r="X49" s="84"/>
      <c r="Y49" s="86"/>
    </row>
    <row r="50" spans="1:25" customFormat="1" ht="31.5" customHeight="1" x14ac:dyDescent="0.25">
      <c r="A50" s="3"/>
      <c r="F50" s="6"/>
      <c r="G50" s="6"/>
      <c r="H50" s="6"/>
      <c r="I50" s="6"/>
      <c r="J50" s="6"/>
      <c r="K50" s="6"/>
      <c r="L50" s="66"/>
      <c r="M50" s="6"/>
      <c r="N50" s="6"/>
      <c r="O50" s="6"/>
      <c r="P50" s="6"/>
      <c r="Q50" s="6"/>
      <c r="R50" s="6"/>
      <c r="S50" s="6"/>
      <c r="T50" s="6"/>
      <c r="U50" s="6"/>
      <c r="V50" s="6"/>
      <c r="W50" s="6"/>
      <c r="X50" s="6"/>
      <c r="Y50" s="71"/>
    </row>
  </sheetData>
  <mergeCells count="58">
    <mergeCell ref="F47:F48"/>
    <mergeCell ref="F45:F46"/>
    <mergeCell ref="F43:F44"/>
    <mergeCell ref="F41:F42"/>
    <mergeCell ref="A12:A38"/>
    <mergeCell ref="F20:F35"/>
    <mergeCell ref="D12:D38"/>
    <mergeCell ref="B12:B38"/>
    <mergeCell ref="E12:E15"/>
    <mergeCell ref="E16:E18"/>
    <mergeCell ref="E19:E20"/>
    <mergeCell ref="E21:E25"/>
    <mergeCell ref="E27:E38"/>
    <mergeCell ref="C12:C38"/>
    <mergeCell ref="F12:F13"/>
    <mergeCell ref="F14:F16"/>
    <mergeCell ref="T45:T47"/>
    <mergeCell ref="H46:I46"/>
    <mergeCell ref="H47:I47"/>
    <mergeCell ref="H48:I48"/>
    <mergeCell ref="L9:M10"/>
    <mergeCell ref="N9:U9"/>
    <mergeCell ref="H45:I45"/>
    <mergeCell ref="K45:K47"/>
    <mergeCell ref="H41:I41"/>
    <mergeCell ref="K41:K43"/>
    <mergeCell ref="H42:I42"/>
    <mergeCell ref="H43:I43"/>
    <mergeCell ref="H44:I44"/>
    <mergeCell ref="X9:X11"/>
    <mergeCell ref="Y9:Y11"/>
    <mergeCell ref="N10:O10"/>
    <mergeCell ref="P10:Q10"/>
    <mergeCell ref="R10:S10"/>
    <mergeCell ref="T10:U10"/>
    <mergeCell ref="V10:V11"/>
    <mergeCell ref="W10:W11"/>
    <mergeCell ref="G9:G11"/>
    <mergeCell ref="H9:H10"/>
    <mergeCell ref="I9:I10"/>
    <mergeCell ref="J9:K10"/>
    <mergeCell ref="V9:W9"/>
    <mergeCell ref="F17:F19"/>
    <mergeCell ref="F36:F38"/>
    <mergeCell ref="A1:C6"/>
    <mergeCell ref="D1:X4"/>
    <mergeCell ref="D5:M6"/>
    <mergeCell ref="N5:X6"/>
    <mergeCell ref="A7:C7"/>
    <mergeCell ref="D7:M7"/>
    <mergeCell ref="N7:V7"/>
    <mergeCell ref="W7:Y7"/>
    <mergeCell ref="A9:A11"/>
    <mergeCell ref="B9:B11"/>
    <mergeCell ref="C9:C11"/>
    <mergeCell ref="D9:D11"/>
    <mergeCell ref="E9:E11"/>
    <mergeCell ref="F9:F11"/>
  </mergeCells>
  <phoneticPr fontId="10" type="noConversion"/>
  <printOptions horizontalCentered="1"/>
  <pageMargins left="3.937007874015748E-2" right="3.937007874015748E-2" top="0.35433070866141736" bottom="0.35433070866141736" header="0.31496062992125984" footer="0.31496062992125984"/>
  <pageSetup paperSize="281" scale="25"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700-000000000000}">
          <x14:formula1>
            <xm:f>indicadores!$A$2:$A$76</xm:f>
          </x14:formula1>
          <xm:sqref>E12</xm:sqref>
        </x14:dataValidation>
        <x14:dataValidation type="list" allowBlank="1" showInputMessage="1" showErrorMessage="1" xr:uid="{00000000-0002-0000-0700-000001000000}">
          <x14:formula1>
            <xm:f>ODS!$A$2:$A$18</xm:f>
          </x14:formula1>
          <xm:sqref>A12</xm:sqref>
        </x14:dataValidation>
        <x14:dataValidation type="list" allowBlank="1" showInputMessage="1" showErrorMessage="1" xr:uid="{00000000-0002-0000-0700-000002000000}">
          <x14:formula1>
            <xm:f>políticas!$B$2:$B$17</xm:f>
          </x14:formula1>
          <xm:sqref>B12</xm:sqref>
        </x14:dataValidation>
        <x14:dataValidation type="list" allowBlank="1" showInputMessage="1" showErrorMessage="1" xr:uid="{00000000-0002-0000-0700-000003000000}">
          <x14:formula1>
            <xm:f>'Obj inst'!$B$2:$B$4</xm:f>
          </x14:formula1>
          <xm:sqref>C12</xm:sqref>
        </x14:dataValidation>
        <x14:dataValidation type="list" allowBlank="1" showInputMessage="1" showErrorMessage="1" xr:uid="{00000000-0002-0000-0700-000004000000}">
          <x14:formula1>
            <xm:f>'Est PGR'!$B$2:$B$15</xm:f>
          </x14:formula1>
          <xm:sqref>D12</xm:sqref>
        </x14:dataValidation>
        <x14:dataValidation type="list" allowBlank="1" showInputMessage="1" showErrorMessage="1" xr:uid="{00000000-0002-0000-0700-000005000000}">
          <x14:formula1>
            <xm:f>rubro!$B$2:$B$52</xm:f>
          </x14:formula1>
          <xm:sqref>V12:V39</xm:sqref>
        </x14:dataValidation>
        <x14:dataValidation type="list" allowBlank="1" showInputMessage="1" showErrorMessage="1" xr:uid="{00000000-0002-0000-0700-000006000000}">
          <x14:formula1>
            <xm:f>Responsables!$A$2:$A$39</xm:f>
          </x14:formula1>
          <xm:sqref>X12:X39</xm:sqref>
        </x14:dataValidation>
        <x14:dataValidation type="list" allowBlank="1" showInputMessage="1" showErrorMessage="1" xr:uid="{00000000-0002-0000-0700-000007000000}">
          <x14:formula1>
            <xm:f>indicadores!$A$2:$A$69</xm:f>
          </x14:formula1>
          <xm:sqref>E16:E39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6810E-9D99-4D4A-BA14-2AFB8A535AD2}">
  <dimension ref="A1:C28"/>
  <sheetViews>
    <sheetView workbookViewId="0">
      <selection activeCell="C29" sqref="C29"/>
    </sheetView>
  </sheetViews>
  <sheetFormatPr baseColWidth="10" defaultRowHeight="15" x14ac:dyDescent="0.25"/>
  <sheetData>
    <row r="1" spans="1:2" x14ac:dyDescent="0.25">
      <c r="A1" s="50">
        <v>7.0000000000000007E-2</v>
      </c>
      <c r="B1" s="64">
        <v>0.25</v>
      </c>
    </row>
    <row r="2" spans="1:2" x14ac:dyDescent="0.25">
      <c r="A2" s="50">
        <v>0.03</v>
      </c>
      <c r="B2" s="64">
        <v>0.5</v>
      </c>
    </row>
    <row r="3" spans="1:2" x14ac:dyDescent="0.25">
      <c r="A3" s="50">
        <v>0.03</v>
      </c>
      <c r="B3" s="64">
        <v>0.25</v>
      </c>
    </row>
    <row r="4" spans="1:2" x14ac:dyDescent="0.25">
      <c r="A4" s="50">
        <v>0.08</v>
      </c>
      <c r="B4" s="64">
        <v>0.25</v>
      </c>
    </row>
    <row r="5" spans="1:2" x14ac:dyDescent="0.25">
      <c r="A5" s="50">
        <v>0.04</v>
      </c>
      <c r="B5" s="64">
        <v>0.5</v>
      </c>
    </row>
    <row r="6" spans="1:2" x14ac:dyDescent="0.25">
      <c r="A6" s="50">
        <v>0.02</v>
      </c>
      <c r="B6" s="64">
        <v>0.5</v>
      </c>
    </row>
    <row r="7" spans="1:2" x14ac:dyDescent="0.25">
      <c r="A7" s="50">
        <v>0.02</v>
      </c>
      <c r="B7" s="64">
        <v>0</v>
      </c>
    </row>
    <row r="8" spans="1:2" x14ac:dyDescent="0.25">
      <c r="A8" s="50">
        <v>0.02</v>
      </c>
      <c r="B8" s="64">
        <v>0</v>
      </c>
    </row>
    <row r="9" spans="1:2" x14ac:dyDescent="0.25">
      <c r="A9" s="50">
        <v>0.04</v>
      </c>
      <c r="B9" s="64">
        <v>0</v>
      </c>
    </row>
    <row r="10" spans="1:2" x14ac:dyDescent="0.25">
      <c r="A10" s="50">
        <v>0.03</v>
      </c>
      <c r="B10" s="64">
        <v>0.5</v>
      </c>
    </row>
    <row r="11" spans="1:2" x14ac:dyDescent="0.25">
      <c r="A11" s="50">
        <v>0.02</v>
      </c>
      <c r="B11" s="64">
        <v>1</v>
      </c>
    </row>
    <row r="12" spans="1:2" x14ac:dyDescent="0.25">
      <c r="A12" s="50">
        <v>0.02</v>
      </c>
      <c r="B12" s="64">
        <v>0</v>
      </c>
    </row>
    <row r="13" spans="1:2" x14ac:dyDescent="0.25">
      <c r="A13" s="50">
        <v>0.02</v>
      </c>
      <c r="B13" s="64">
        <v>1</v>
      </c>
    </row>
    <row r="14" spans="1:2" x14ac:dyDescent="0.25">
      <c r="A14" s="50">
        <v>0.02</v>
      </c>
      <c r="B14" s="64">
        <v>0</v>
      </c>
    </row>
    <row r="15" spans="1:2" x14ac:dyDescent="0.25">
      <c r="A15" s="50">
        <v>0.05</v>
      </c>
      <c r="B15" s="64">
        <v>0.5</v>
      </c>
    </row>
    <row r="16" spans="1:2" x14ac:dyDescent="0.25">
      <c r="A16" s="53">
        <v>0.04</v>
      </c>
      <c r="B16" s="64">
        <v>0.5</v>
      </c>
    </row>
    <row r="17" spans="1:3" x14ac:dyDescent="0.25">
      <c r="A17" s="53">
        <v>0.03</v>
      </c>
      <c r="B17" s="64">
        <v>0</v>
      </c>
    </row>
    <row r="18" spans="1:3" x14ac:dyDescent="0.25">
      <c r="A18" s="53">
        <v>0.12</v>
      </c>
      <c r="B18" s="64">
        <v>0.5</v>
      </c>
    </row>
    <row r="19" spans="1:3" x14ac:dyDescent="0.25">
      <c r="A19" s="53">
        <v>0.06</v>
      </c>
      <c r="B19" s="64">
        <v>1</v>
      </c>
    </row>
    <row r="20" spans="1:3" x14ac:dyDescent="0.25">
      <c r="A20" s="53">
        <v>0.04</v>
      </c>
      <c r="B20" s="64">
        <v>0.5</v>
      </c>
    </row>
    <row r="21" spans="1:3" x14ac:dyDescent="0.25">
      <c r="A21" s="53">
        <v>0.02</v>
      </c>
      <c r="B21" s="64">
        <v>0.5</v>
      </c>
    </row>
    <row r="22" spans="1:3" x14ac:dyDescent="0.25">
      <c r="A22" s="53">
        <v>0.02</v>
      </c>
      <c r="B22" s="64">
        <v>0.5</v>
      </c>
    </row>
    <row r="23" spans="1:3" x14ac:dyDescent="0.25">
      <c r="A23" s="53">
        <v>0.02</v>
      </c>
      <c r="B23" s="64">
        <v>0</v>
      </c>
    </row>
    <row r="24" spans="1:3" x14ac:dyDescent="0.25">
      <c r="A24" s="53">
        <v>0.05</v>
      </c>
      <c r="B24" s="64">
        <v>0.33333333333333331</v>
      </c>
    </row>
    <row r="25" spans="1:3" x14ac:dyDescent="0.25">
      <c r="A25" s="53">
        <v>0.04</v>
      </c>
      <c r="B25" s="64">
        <v>1</v>
      </c>
    </row>
    <row r="26" spans="1:3" x14ac:dyDescent="0.25">
      <c r="A26" s="53">
        <v>0.02</v>
      </c>
      <c r="B26" s="64">
        <v>0.66666666666666663</v>
      </c>
    </row>
    <row r="27" spans="1:3" x14ac:dyDescent="0.25">
      <c r="A27" s="53">
        <v>0.03</v>
      </c>
      <c r="B27" s="64">
        <v>0.25</v>
      </c>
    </row>
    <row r="28" spans="1:3" x14ac:dyDescent="0.25">
      <c r="C28">
        <f>SUMPRODUCT(A1:A27,B1:B27)</f>
        <v>0.42749999999999994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ODS</vt:lpstr>
      <vt:lpstr>políticas</vt:lpstr>
      <vt:lpstr>Obj inst</vt:lpstr>
      <vt:lpstr>Est PGR</vt:lpstr>
      <vt:lpstr>indicadores</vt:lpstr>
      <vt:lpstr>rubro</vt:lpstr>
      <vt:lpstr>Responsables</vt:lpstr>
      <vt:lpstr>1. PLAN AUDITORIA</vt:lpstr>
      <vt:lpstr>Hoja1</vt:lpstr>
      <vt:lpstr>'1. PLAN AUDITORIA'!Títulos_a_imprimir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Rosas Valderrama</dc:creator>
  <cp:lastModifiedBy>Lida Zaret Gamboa Gonzalez</cp:lastModifiedBy>
  <cp:lastPrinted>2024-12-31T16:47:11Z</cp:lastPrinted>
  <dcterms:created xsi:type="dcterms:W3CDTF">2023-08-03T00:30:49Z</dcterms:created>
  <dcterms:modified xsi:type="dcterms:W3CDTF">2025-01-03T18:33:02Z</dcterms:modified>
</cp:coreProperties>
</file>